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816" activeTab="1"/>
  </bookViews>
  <sheets>
    <sheet name="様式９_見積書" sheetId="1" r:id="rId1"/>
    <sheet name="様式９_見積書 (記入例)" sheetId="2" r:id="rId2"/>
  </sheets>
  <definedNames/>
  <calcPr fullCalcOnLoad="1"/>
</workbook>
</file>

<file path=xl/sharedStrings.xml><?xml version="1.0" encoding="utf-8"?>
<sst xmlns="http://schemas.openxmlformats.org/spreadsheetml/2006/main" count="154" uniqueCount="69">
  <si>
    <t>項番</t>
  </si>
  <si>
    <t>見積内訳</t>
  </si>
  <si>
    <t>（単位：円）</t>
  </si>
  <si>
    <t>代表者氏名</t>
  </si>
  <si>
    <t>住　　　所</t>
  </si>
  <si>
    <t>名　　　称</t>
  </si>
  <si>
    <t>印</t>
  </si>
  <si>
    <t>(3)</t>
  </si>
  <si>
    <t>(1)</t>
  </si>
  <si>
    <t>(2)</t>
  </si>
  <si>
    <t>(3)</t>
  </si>
  <si>
    <t>費用内訳</t>
  </si>
  <si>
    <t>保守月額</t>
  </si>
  <si>
    <t>仮料率：</t>
  </si>
  <si>
    <t>別途契約によりシステム改修を行う場合のＳＥ作業単価（人日）</t>
  </si>
  <si>
    <t>ＳＥ作業単価（税抜）</t>
  </si>
  <si>
    <t>(4)</t>
  </si>
  <si>
    <t>システム移行用のデータ抽出費用</t>
  </si>
  <si>
    <t>使用料及び賃借料　小計</t>
  </si>
  <si>
    <t>合　計</t>
  </si>
  <si>
    <t>(5)</t>
  </si>
  <si>
    <t>(6)</t>
  </si>
  <si>
    <t>(7)</t>
  </si>
  <si>
    <t>(8)</t>
  </si>
  <si>
    <t>(9)</t>
  </si>
  <si>
    <t>(10)</t>
  </si>
  <si>
    <t>オプション</t>
  </si>
  <si>
    <t>カスタマイズ</t>
  </si>
  <si>
    <t>パッケージ費用</t>
  </si>
  <si>
    <t>ミドルウェア</t>
  </si>
  <si>
    <t>１ 導入費用</t>
  </si>
  <si>
    <t>２ ライセンス料</t>
  </si>
  <si>
    <t>３ 運用保守費用</t>
  </si>
  <si>
    <t>６ 運用終了時のデータ抽出費用</t>
  </si>
  <si>
    <t>セットアップ・データ移行</t>
  </si>
  <si>
    <t>システム利用料</t>
  </si>
  <si>
    <t>使用料　小　計（税抜）</t>
  </si>
  <si>
    <t>ハードウェア費用（必要な場合のみ）</t>
  </si>
  <si>
    <t>導入費用　小　計（税抜）
※リース調達により賃借料とする</t>
  </si>
  <si>
    <t>※１ リース月額については右記の仮料率を元に計算しています。</t>
  </si>
  <si>
    <t>①使用料及び賃借料（税抜）</t>
  </si>
  <si>
    <t>提案額</t>
  </si>
  <si>
    <t>上限額</t>
  </si>
  <si>
    <t>②運用保守委託料（税抜）</t>
  </si>
  <si>
    <t>提案額により算定した価格が設定した上限額を超えないこと。</t>
  </si>
  <si>
    <t>提案額が設定した上限額を超えないこと。</t>
  </si>
  <si>
    <r>
      <t xml:space="preserve">リース月額
及び利用料
</t>
    </r>
    <r>
      <rPr>
        <b/>
        <sz val="16"/>
        <color indexed="10"/>
        <rFont val="ＭＳ 明朝"/>
        <family val="1"/>
      </rPr>
      <t>※１</t>
    </r>
  </si>
  <si>
    <t>運用終了時
のデータ
抽出費用</t>
  </si>
  <si>
    <t>一括支払で
かかる費用</t>
  </si>
  <si>
    <t>◆</t>
  </si>
  <si>
    <t>上限価格の設定</t>
  </si>
  <si>
    <t>RFPの評価対象価格</t>
  </si>
  <si>
    <t>③5年間の総経費（税抜）</t>
  </si>
  <si>
    <t>評価の参考にする価格</t>
  </si>
  <si>
    <t>運用支援費用（ＳＥ保守）</t>
  </si>
  <si>
    <t>総合計（10％税込）</t>
  </si>
  <si>
    <t>①使用料及び賃借料　合　計（税抜）</t>
  </si>
  <si>
    <t>②運用保守委託料　小　計（税抜）</t>
  </si>
  <si>
    <t>5年間の総経費（税込）</t>
  </si>
  <si>
    <t>③総合計（税抜）</t>
  </si>
  <si>
    <t>説　　　　明</t>
  </si>
  <si>
    <t>プロジェクト管理費・諸経費</t>
  </si>
  <si>
    <t>開発・導入作業費用</t>
  </si>
  <si>
    <t>パッケージ保守費用</t>
  </si>
  <si>
    <t>データ抽出費用　小　計（税抜）
※別途契約</t>
  </si>
  <si>
    <t>様式9</t>
  </si>
  <si>
    <t>年度別費用（令和5(2023)年4月1日から令和10(2028)年3月31日までの60か月）</t>
  </si>
  <si>
    <t>我孫子市営住宅管理システム構築業務委託及びサービス提供業務　見積書</t>
  </si>
  <si>
    <t>４ 運用終了時のデータ抽出費用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</si>
</sst>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&quot;-&quot;;[Red]&quot;¥&quot;\-#,##0&quot;-&quot;"/>
    <numFmt numFmtId="177" formatCode="#,##0.00&quot;人月&quot;"/>
    <numFmt numFmtId="178" formatCode="&quot;平成&quot;General&quot;年度&quot;"/>
    <numFmt numFmtId="179" formatCode="#,##0_);[Red]\(#,##0\)"/>
    <numFmt numFmtId="180" formatCode="yyyy/m/d;@"/>
    <numFmt numFmtId="181" formatCode="0_ "/>
    <numFmt numFmtId="182" formatCode="yyyy/m/d\ h:mm;@"/>
    <numFmt numFmtId="183" formatCode="0_);[Red]\(0\)"/>
    <numFmt numFmtId="184" formatCode="[&lt;=999]000;[&lt;=9999]000\-00;000\-0000"/>
    <numFmt numFmtId="185" formatCode="#,##0_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¥&quot;#,##0;\-&quot;¥&quot;#,##0"/>
    <numFmt numFmtId="191" formatCode="&quot;¥&quot;#,##0_);[Red]\(&quot;¥&quot;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General&quot;台&quot;"/>
    <numFmt numFmtId="197" formatCode="General&quot;W&quot;"/>
    <numFmt numFmtId="198" formatCode="General&quot;ﾕﾆｯﾄ&quot;"/>
    <numFmt numFmtId="199" formatCode="#,##0.00_);[Red]\(#,##0.00\)"/>
    <numFmt numFmtId="200" formatCode="&quot;平&quot;&quot;成&quot;00&quot;年&quot;&quot;度&quot;"/>
    <numFmt numFmtId="201" formatCode="\(0000&quot;年&quot;&quot;度&quot;\)"/>
    <numFmt numFmtId="202" formatCode="&quot;令&quot;&quot;和&quot;00&quot;年&quot;&quot;度&quot;"/>
    <numFmt numFmtId="203" formatCode="&quot;¥&quot;#,##0.0;[Red]&quot;¥&quot;\-#,##0.0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6"/>
      <color indexed="10"/>
      <name val="ＭＳ 明朝"/>
      <family val="1"/>
    </font>
    <font>
      <sz val="16"/>
      <name val="ＭＳ 明朝"/>
      <family val="1"/>
    </font>
    <font>
      <sz val="24"/>
      <name val="ＭＳ Ｐゴシック"/>
      <family val="3"/>
    </font>
    <font>
      <b/>
      <sz val="14"/>
      <color indexed="10"/>
      <name val="ＭＳ 明朝"/>
      <family val="1"/>
    </font>
    <font>
      <sz val="20"/>
      <name val="ＭＳ Ｐゴシック"/>
      <family val="3"/>
    </font>
    <font>
      <b/>
      <sz val="24"/>
      <color indexed="17"/>
      <name val="ＭＳ Ｐゴシック"/>
      <family val="3"/>
    </font>
    <font>
      <b/>
      <sz val="16"/>
      <color indexed="53"/>
      <name val="Calibri"/>
      <family val="2"/>
    </font>
    <font>
      <b/>
      <sz val="16"/>
      <color indexed="53"/>
      <name val="ＭＳ Ｐゴシック"/>
      <family val="3"/>
    </font>
    <font>
      <b/>
      <sz val="14"/>
      <color rgb="FFFF0000"/>
      <name val="ＭＳ 明朝"/>
      <family val="1"/>
    </font>
    <font>
      <b/>
      <sz val="16"/>
      <color rgb="FFFF0000"/>
      <name val="ＭＳ 明朝"/>
      <family val="1"/>
    </font>
    <font>
      <sz val="20"/>
      <name val="Cambria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thick"/>
      <bottom style="thick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7" fillId="0" borderId="0" xfId="0" applyFont="1" applyAlignment="1">
      <alignment vertical="center"/>
    </xf>
    <xf numFmtId="49" fontId="24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6" fontId="25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38" fontId="24" fillId="0" borderId="11" xfId="0" applyNumberFormat="1" applyFont="1" applyBorder="1" applyAlignment="1">
      <alignment vertical="center"/>
    </xf>
    <xf numFmtId="38" fontId="24" fillId="0" borderId="12" xfId="0" applyNumberFormat="1" applyFont="1" applyBorder="1" applyAlignment="1">
      <alignment vertical="center"/>
    </xf>
    <xf numFmtId="38" fontId="24" fillId="0" borderId="13" xfId="0" applyNumberFormat="1" applyFont="1" applyBorder="1" applyAlignment="1">
      <alignment vertical="center"/>
    </xf>
    <xf numFmtId="38" fontId="24" fillId="0" borderId="14" xfId="0" applyNumberFormat="1" applyFont="1" applyBorder="1" applyAlignment="1">
      <alignment vertical="center"/>
    </xf>
    <xf numFmtId="6" fontId="36" fillId="0" borderId="0" xfId="0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6" fontId="25" fillId="0" borderId="16" xfId="0" applyNumberFormat="1" applyFont="1" applyBorder="1" applyAlignment="1">
      <alignment vertical="center"/>
    </xf>
    <xf numFmtId="6" fontId="25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6" fontId="37" fillId="0" borderId="0" xfId="0" applyNumberFormat="1" applyFont="1" applyFill="1" applyBorder="1" applyAlignment="1">
      <alignment horizontal="right" vertical="center"/>
    </xf>
    <xf numFmtId="10" fontId="37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38" fontId="24" fillId="24" borderId="13" xfId="0" applyNumberFormat="1" applyFont="1" applyFill="1" applyBorder="1" applyAlignment="1">
      <alignment vertical="center"/>
    </xf>
    <xf numFmtId="38" fontId="24" fillId="24" borderId="12" xfId="0" applyNumberFormat="1" applyFont="1" applyFill="1" applyBorder="1" applyAlignment="1">
      <alignment vertical="center"/>
    </xf>
    <xf numFmtId="38" fontId="24" fillId="24" borderId="17" xfId="0" applyNumberFormat="1" applyFont="1" applyFill="1" applyBorder="1" applyAlignment="1">
      <alignment vertical="center"/>
    </xf>
    <xf numFmtId="38" fontId="24" fillId="24" borderId="18" xfId="0" applyNumberFormat="1" applyFont="1" applyFill="1" applyBorder="1" applyAlignment="1">
      <alignment vertical="center"/>
    </xf>
    <xf numFmtId="38" fontId="24" fillId="24" borderId="19" xfId="0" applyNumberFormat="1" applyFont="1" applyFill="1" applyBorder="1" applyAlignment="1">
      <alignment vertical="center"/>
    </xf>
    <xf numFmtId="38" fontId="24" fillId="0" borderId="19" xfId="0" applyNumberFormat="1" applyFont="1" applyBorder="1" applyAlignment="1">
      <alignment vertical="center"/>
    </xf>
    <xf numFmtId="38" fontId="24" fillId="24" borderId="20" xfId="0" applyNumberFormat="1" applyFont="1" applyFill="1" applyBorder="1" applyAlignment="1">
      <alignment vertical="center"/>
    </xf>
    <xf numFmtId="38" fontId="24" fillId="24" borderId="21" xfId="0" applyNumberFormat="1" applyFont="1" applyFill="1" applyBorder="1" applyAlignment="1">
      <alignment vertical="center"/>
    </xf>
    <xf numFmtId="38" fontId="24" fillId="24" borderId="22" xfId="0" applyNumberFormat="1" applyFont="1" applyFill="1" applyBorder="1" applyAlignment="1">
      <alignment vertical="center"/>
    </xf>
    <xf numFmtId="38" fontId="24" fillId="24" borderId="11" xfId="0" applyNumberFormat="1" applyFont="1" applyFill="1" applyBorder="1" applyAlignment="1">
      <alignment vertical="center"/>
    </xf>
    <xf numFmtId="38" fontId="24" fillId="24" borderId="23" xfId="0" applyNumberFormat="1" applyFont="1" applyFill="1" applyBorder="1" applyAlignment="1">
      <alignment vertical="center"/>
    </xf>
    <xf numFmtId="6" fontId="25" fillId="0" borderId="24" xfId="0" applyNumberFormat="1" applyFont="1" applyBorder="1" applyAlignment="1">
      <alignment vertical="center"/>
    </xf>
    <xf numFmtId="6" fontId="25" fillId="0" borderId="25" xfId="0" applyNumberFormat="1" applyFont="1" applyBorder="1" applyAlignment="1">
      <alignment vertical="center"/>
    </xf>
    <xf numFmtId="0" fontId="24" fillId="0" borderId="26" xfId="0" applyFont="1" applyBorder="1" applyAlignment="1">
      <alignment horizontal="left" vertical="center" wrapText="1"/>
    </xf>
    <xf numFmtId="38" fontId="24" fillId="0" borderId="27" xfId="0" applyNumberFormat="1" applyFont="1" applyBorder="1" applyAlignment="1">
      <alignment vertical="center"/>
    </xf>
    <xf numFmtId="38" fontId="24" fillId="0" borderId="28" xfId="0" applyNumberFormat="1" applyFont="1" applyBorder="1" applyAlignment="1">
      <alignment vertical="center"/>
    </xf>
    <xf numFmtId="38" fontId="24" fillId="24" borderId="29" xfId="0" applyNumberFormat="1" applyFont="1" applyFill="1" applyBorder="1" applyAlignment="1">
      <alignment vertical="center"/>
    </xf>
    <xf numFmtId="49" fontId="24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left" vertical="center" wrapText="1"/>
    </xf>
    <xf numFmtId="38" fontId="24" fillId="24" borderId="32" xfId="0" applyNumberFormat="1" applyFont="1" applyFill="1" applyBorder="1" applyAlignment="1">
      <alignment vertical="center"/>
    </xf>
    <xf numFmtId="38" fontId="24" fillId="0" borderId="33" xfId="0" applyNumberFormat="1" applyFont="1" applyBorder="1" applyAlignment="1">
      <alignment vertical="center"/>
    </xf>
    <xf numFmtId="38" fontId="24" fillId="24" borderId="34" xfId="0" applyNumberFormat="1" applyFont="1" applyFill="1" applyBorder="1" applyAlignment="1">
      <alignment horizontal="center" vertical="center"/>
    </xf>
    <xf numFmtId="38" fontId="24" fillId="0" borderId="35" xfId="0" applyNumberFormat="1" applyFont="1" applyBorder="1" applyAlignment="1">
      <alignment vertical="center"/>
    </xf>
    <xf numFmtId="49" fontId="24" fillId="0" borderId="36" xfId="0" applyNumberFormat="1" applyFont="1" applyBorder="1" applyAlignment="1">
      <alignment horizontal="center" vertical="center"/>
    </xf>
    <xf numFmtId="0" fontId="24" fillId="0" borderId="37" xfId="0" applyFont="1" applyFill="1" applyBorder="1" applyAlignment="1">
      <alignment horizontal="left" vertical="center" wrapText="1"/>
    </xf>
    <xf numFmtId="38" fontId="24" fillId="24" borderId="38" xfId="0" applyNumberFormat="1" applyFont="1" applyFill="1" applyBorder="1" applyAlignment="1">
      <alignment vertical="center"/>
    </xf>
    <xf numFmtId="38" fontId="24" fillId="24" borderId="39" xfId="0" applyNumberFormat="1" applyFont="1" applyFill="1" applyBorder="1" applyAlignment="1">
      <alignment vertical="center"/>
    </xf>
    <xf numFmtId="38" fontId="24" fillId="0" borderId="40" xfId="0" applyNumberFormat="1" applyFont="1" applyBorder="1" applyAlignment="1">
      <alignment vertical="center"/>
    </xf>
    <xf numFmtId="38" fontId="24" fillId="0" borderId="41" xfId="0" applyNumberFormat="1" applyFont="1" applyBorder="1" applyAlignment="1">
      <alignment vertical="center"/>
    </xf>
    <xf numFmtId="38" fontId="24" fillId="0" borderId="42" xfId="0" applyNumberFormat="1" applyFont="1" applyBorder="1" applyAlignment="1">
      <alignment vertical="center"/>
    </xf>
    <xf numFmtId="38" fontId="24" fillId="0" borderId="43" xfId="0" applyNumberFormat="1" applyFont="1" applyBorder="1" applyAlignment="1">
      <alignment vertical="center"/>
    </xf>
    <xf numFmtId="38" fontId="24" fillId="0" borderId="32" xfId="0" applyNumberFormat="1" applyFont="1" applyBorder="1" applyAlignment="1">
      <alignment vertical="center"/>
    </xf>
    <xf numFmtId="38" fontId="24" fillId="0" borderId="44" xfId="0" applyNumberFormat="1" applyFont="1" applyBorder="1" applyAlignment="1">
      <alignment vertical="center"/>
    </xf>
    <xf numFmtId="0" fontId="24" fillId="0" borderId="45" xfId="0" applyFont="1" applyBorder="1" applyAlignment="1">
      <alignment horizontal="left" vertical="center" wrapText="1"/>
    </xf>
    <xf numFmtId="38" fontId="24" fillId="24" borderId="46" xfId="0" applyNumberFormat="1" applyFont="1" applyFill="1" applyBorder="1" applyAlignment="1">
      <alignment vertical="center"/>
    </xf>
    <xf numFmtId="38" fontId="24" fillId="24" borderId="47" xfId="0" applyNumberFormat="1" applyFont="1" applyFill="1" applyBorder="1" applyAlignment="1">
      <alignment vertical="center"/>
    </xf>
    <xf numFmtId="38" fontId="24" fillId="0" borderId="48" xfId="0" applyNumberFormat="1" applyFont="1" applyBorder="1" applyAlignment="1">
      <alignment vertical="center"/>
    </xf>
    <xf numFmtId="38" fontId="24" fillId="0" borderId="47" xfId="0" applyNumberFormat="1" applyFont="1" applyBorder="1" applyAlignment="1">
      <alignment vertical="center"/>
    </xf>
    <xf numFmtId="38" fontId="24" fillId="24" borderId="42" xfId="0" applyNumberFormat="1" applyFont="1" applyFill="1" applyBorder="1" applyAlignment="1">
      <alignment vertical="center"/>
    </xf>
    <xf numFmtId="0" fontId="24" fillId="0" borderId="37" xfId="0" applyFont="1" applyBorder="1" applyAlignment="1">
      <alignment horizontal="left" vertical="center" wrapText="1"/>
    </xf>
    <xf numFmtId="38" fontId="24" fillId="0" borderId="38" xfId="0" applyNumberFormat="1" applyFont="1" applyFill="1" applyBorder="1" applyAlignment="1">
      <alignment vertical="center"/>
    </xf>
    <xf numFmtId="38" fontId="24" fillId="24" borderId="49" xfId="0" applyNumberFormat="1" applyFont="1" applyFill="1" applyBorder="1" applyAlignment="1">
      <alignment vertical="center"/>
    </xf>
    <xf numFmtId="38" fontId="24" fillId="24" borderId="27" xfId="0" applyNumberFormat="1" applyFont="1" applyFill="1" applyBorder="1" applyAlignment="1">
      <alignment vertical="center"/>
    </xf>
    <xf numFmtId="38" fontId="24" fillId="24" borderId="43" xfId="0" applyNumberFormat="1" applyFont="1" applyFill="1" applyBorder="1" applyAlignment="1">
      <alignment vertical="center"/>
    </xf>
    <xf numFmtId="38" fontId="24" fillId="24" borderId="28" xfId="0" applyNumberFormat="1" applyFont="1" applyFill="1" applyBorder="1" applyAlignment="1">
      <alignment vertical="center"/>
    </xf>
    <xf numFmtId="38" fontId="24" fillId="24" borderId="50" xfId="0" applyNumberFormat="1" applyFont="1" applyFill="1" applyBorder="1" applyAlignment="1">
      <alignment vertical="center"/>
    </xf>
    <xf numFmtId="49" fontId="24" fillId="0" borderId="15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6" fontId="25" fillId="0" borderId="51" xfId="0" applyNumberFormat="1" applyFont="1" applyFill="1" applyBorder="1" applyAlignment="1">
      <alignment vertical="center"/>
    </xf>
    <xf numFmtId="6" fontId="25" fillId="0" borderId="52" xfId="0" applyNumberFormat="1" applyFont="1" applyFill="1" applyBorder="1" applyAlignment="1">
      <alignment horizontal="center" vertical="center"/>
    </xf>
    <xf numFmtId="6" fontId="25" fillId="0" borderId="53" xfId="0" applyNumberFormat="1" applyFont="1" applyFill="1" applyBorder="1" applyAlignment="1">
      <alignment vertical="center"/>
    </xf>
    <xf numFmtId="6" fontId="26" fillId="25" borderId="54" xfId="0" applyNumberFormat="1" applyFont="1" applyFill="1" applyBorder="1" applyAlignment="1">
      <alignment vertical="center"/>
    </xf>
    <xf numFmtId="6" fontId="25" fillId="25" borderId="55" xfId="0" applyNumberFormat="1" applyFont="1" applyFill="1" applyBorder="1" applyAlignment="1">
      <alignment horizontal="center" vertical="center"/>
    </xf>
    <xf numFmtId="6" fontId="26" fillId="25" borderId="5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202" fontId="26" fillId="26" borderId="57" xfId="41" applyNumberFormat="1" applyFont="1" applyFill="1" applyBorder="1" applyAlignment="1">
      <alignment horizontal="center" shrinkToFit="1"/>
    </xf>
    <xf numFmtId="201" fontId="26" fillId="26" borderId="58" xfId="41" applyNumberFormat="1" applyFont="1" applyFill="1" applyBorder="1" applyAlignment="1">
      <alignment horizontal="center" vertical="top" shrinkToFit="1"/>
    </xf>
    <xf numFmtId="6" fontId="25" fillId="26" borderId="59" xfId="0" applyNumberFormat="1" applyFont="1" applyFill="1" applyBorder="1" applyAlignment="1">
      <alignment vertical="center"/>
    </xf>
    <xf numFmtId="6" fontId="25" fillId="26" borderId="60" xfId="0" applyNumberFormat="1" applyFont="1" applyFill="1" applyBorder="1" applyAlignment="1">
      <alignment horizontal="center" vertical="center"/>
    </xf>
    <xf numFmtId="6" fontId="25" fillId="26" borderId="61" xfId="0" applyNumberFormat="1" applyFont="1" applyFill="1" applyBorder="1" applyAlignment="1">
      <alignment horizontal="right" vertical="center"/>
    </xf>
    <xf numFmtId="6" fontId="25" fillId="26" borderId="62" xfId="0" applyNumberFormat="1" applyFont="1" applyFill="1" applyBorder="1" applyAlignment="1">
      <alignment horizontal="center" vertical="center"/>
    </xf>
    <xf numFmtId="6" fontId="25" fillId="26" borderId="63" xfId="0" applyNumberFormat="1" applyFont="1" applyFill="1" applyBorder="1" applyAlignment="1">
      <alignment vertical="center"/>
    </xf>
    <xf numFmtId="6" fontId="25" fillId="26" borderId="64" xfId="0" applyNumberFormat="1" applyFont="1" applyFill="1" applyBorder="1" applyAlignment="1">
      <alignment horizontal="center" vertical="center"/>
    </xf>
    <xf numFmtId="6" fontId="25" fillId="26" borderId="62" xfId="0" applyNumberFormat="1" applyFont="1" applyFill="1" applyBorder="1" applyAlignment="1">
      <alignment vertical="center"/>
    </xf>
    <xf numFmtId="6" fontId="25" fillId="26" borderId="65" xfId="0" applyNumberFormat="1" applyFont="1" applyFill="1" applyBorder="1" applyAlignment="1">
      <alignment vertical="center"/>
    </xf>
    <xf numFmtId="6" fontId="25" fillId="26" borderId="66" xfId="0" applyNumberFormat="1" applyFont="1" applyFill="1" applyBorder="1" applyAlignment="1">
      <alignment vertical="center"/>
    </xf>
    <xf numFmtId="6" fontId="25" fillId="26" borderId="67" xfId="0" applyNumberFormat="1" applyFont="1" applyFill="1" applyBorder="1" applyAlignment="1">
      <alignment horizontal="right" vertical="center"/>
    </xf>
    <xf numFmtId="6" fontId="25" fillId="26" borderId="68" xfId="0" applyNumberFormat="1" applyFont="1" applyFill="1" applyBorder="1" applyAlignment="1">
      <alignment horizontal="center" vertical="center"/>
    </xf>
    <xf numFmtId="6" fontId="25" fillId="26" borderId="69" xfId="0" applyNumberFormat="1" applyFont="1" applyFill="1" applyBorder="1" applyAlignment="1">
      <alignment vertical="center"/>
    </xf>
    <xf numFmtId="6" fontId="25" fillId="26" borderId="70" xfId="0" applyNumberFormat="1" applyFont="1" applyFill="1" applyBorder="1" applyAlignment="1">
      <alignment horizontal="center" vertical="center"/>
    </xf>
    <xf numFmtId="6" fontId="25" fillId="26" borderId="68" xfId="0" applyNumberFormat="1" applyFont="1" applyFill="1" applyBorder="1" applyAlignment="1">
      <alignment vertical="center"/>
    </xf>
    <xf numFmtId="6" fontId="25" fillId="26" borderId="71" xfId="0" applyNumberFormat="1" applyFont="1" applyFill="1" applyBorder="1" applyAlignment="1">
      <alignment vertical="center"/>
    </xf>
    <xf numFmtId="6" fontId="25" fillId="26" borderId="72" xfId="0" applyNumberFormat="1" applyFont="1" applyFill="1" applyBorder="1" applyAlignment="1">
      <alignment vertical="center"/>
    </xf>
    <xf numFmtId="6" fontId="25" fillId="26" borderId="73" xfId="0" applyNumberFormat="1" applyFont="1" applyFill="1" applyBorder="1" applyAlignment="1">
      <alignment horizontal="right" vertical="center"/>
    </xf>
    <xf numFmtId="6" fontId="25" fillId="26" borderId="63" xfId="0" applyNumberFormat="1" applyFont="1" applyFill="1" applyBorder="1" applyAlignment="1">
      <alignment horizontal="center" vertical="center"/>
    </xf>
    <xf numFmtId="6" fontId="25" fillId="26" borderId="64" xfId="0" applyNumberFormat="1" applyFont="1" applyFill="1" applyBorder="1" applyAlignment="1">
      <alignment vertical="center"/>
    </xf>
    <xf numFmtId="6" fontId="25" fillId="26" borderId="42" xfId="0" applyNumberFormat="1" applyFont="1" applyFill="1" applyBorder="1" applyAlignment="1">
      <alignment horizontal="center" vertical="center"/>
    </xf>
    <xf numFmtId="6" fontId="25" fillId="26" borderId="74" xfId="0" applyNumberFormat="1" applyFont="1" applyFill="1" applyBorder="1" applyAlignment="1">
      <alignment horizontal="center" vertical="center"/>
    </xf>
    <xf numFmtId="6" fontId="25" fillId="26" borderId="75" xfId="0" applyNumberFormat="1" applyFont="1" applyFill="1" applyBorder="1" applyAlignment="1">
      <alignment vertical="center"/>
    </xf>
    <xf numFmtId="6" fontId="25" fillId="26" borderId="27" xfId="0" applyNumberFormat="1" applyFont="1" applyFill="1" applyBorder="1" applyAlignment="1">
      <alignment vertical="center"/>
    </xf>
    <xf numFmtId="6" fontId="25" fillId="26" borderId="28" xfId="0" applyNumberFormat="1" applyFont="1" applyFill="1" applyBorder="1" applyAlignment="1">
      <alignment horizontal="right" vertical="center"/>
    </xf>
    <xf numFmtId="6" fontId="25" fillId="26" borderId="76" xfId="0" applyNumberFormat="1" applyFont="1" applyFill="1" applyBorder="1" applyAlignment="1">
      <alignment vertical="center"/>
    </xf>
    <xf numFmtId="6" fontId="25" fillId="26" borderId="77" xfId="0" applyNumberFormat="1" applyFont="1" applyFill="1" applyBorder="1" applyAlignment="1">
      <alignment vertical="center"/>
    </xf>
    <xf numFmtId="6" fontId="25" fillId="26" borderId="78" xfId="0" applyNumberFormat="1" applyFont="1" applyFill="1" applyBorder="1" applyAlignment="1">
      <alignment vertical="center"/>
    </xf>
    <xf numFmtId="6" fontId="25" fillId="26" borderId="79" xfId="0" applyNumberFormat="1" applyFont="1" applyFill="1" applyBorder="1" applyAlignment="1">
      <alignment vertical="center"/>
    </xf>
    <xf numFmtId="6" fontId="25" fillId="26" borderId="80" xfId="0" applyNumberFormat="1" applyFont="1" applyFill="1" applyBorder="1" applyAlignment="1">
      <alignment vertical="center"/>
    </xf>
    <xf numFmtId="6" fontId="25" fillId="26" borderId="81" xfId="0" applyNumberFormat="1" applyFont="1" applyFill="1" applyBorder="1" applyAlignment="1">
      <alignment horizontal="right" vertical="center"/>
    </xf>
    <xf numFmtId="6" fontId="25" fillId="26" borderId="82" xfId="0" applyNumberFormat="1" applyFont="1" applyFill="1" applyBorder="1" applyAlignment="1">
      <alignment vertical="center"/>
    </xf>
    <xf numFmtId="6" fontId="25" fillId="26" borderId="83" xfId="0" applyNumberFormat="1" applyFont="1" applyFill="1" applyBorder="1" applyAlignment="1">
      <alignment vertical="center"/>
    </xf>
    <xf numFmtId="6" fontId="25" fillId="26" borderId="84" xfId="0" applyNumberFormat="1" applyFont="1" applyFill="1" applyBorder="1" applyAlignment="1">
      <alignment vertical="center"/>
    </xf>
    <xf numFmtId="6" fontId="25" fillId="26" borderId="85" xfId="0" applyNumberFormat="1" applyFont="1" applyFill="1" applyBorder="1" applyAlignment="1">
      <alignment vertical="center"/>
    </xf>
    <xf numFmtId="6" fontId="25" fillId="26" borderId="86" xfId="0" applyNumberFormat="1" applyFont="1" applyFill="1" applyBorder="1" applyAlignment="1">
      <alignment vertical="center"/>
    </xf>
    <xf numFmtId="6" fontId="25" fillId="26" borderId="87" xfId="0" applyNumberFormat="1" applyFont="1" applyFill="1" applyBorder="1" applyAlignment="1">
      <alignment horizontal="right" vertical="center"/>
    </xf>
    <xf numFmtId="38" fontId="24" fillId="24" borderId="88" xfId="0" applyNumberFormat="1" applyFont="1" applyFill="1" applyBorder="1" applyAlignment="1">
      <alignment vertical="center"/>
    </xf>
    <xf numFmtId="38" fontId="24" fillId="24" borderId="89" xfId="0" applyNumberFormat="1" applyFont="1" applyFill="1" applyBorder="1" applyAlignment="1">
      <alignment vertical="center"/>
    </xf>
    <xf numFmtId="38" fontId="24" fillId="24" borderId="90" xfId="0" applyNumberFormat="1" applyFont="1" applyFill="1" applyBorder="1" applyAlignment="1">
      <alignment vertical="center"/>
    </xf>
    <xf numFmtId="38" fontId="24" fillId="24" borderId="91" xfId="0" applyNumberFormat="1" applyFont="1" applyFill="1" applyBorder="1" applyAlignment="1">
      <alignment vertical="center"/>
    </xf>
    <xf numFmtId="38" fontId="24" fillId="0" borderId="92" xfId="0" applyNumberFormat="1" applyFont="1" applyFill="1" applyBorder="1" applyAlignment="1">
      <alignment vertical="center"/>
    </xf>
    <xf numFmtId="38" fontId="24" fillId="0" borderId="46" xfId="0" applyNumberFormat="1" applyFont="1" applyBorder="1" applyAlignment="1">
      <alignment vertical="center"/>
    </xf>
    <xf numFmtId="38" fontId="24" fillId="0" borderId="93" xfId="0" applyNumberFormat="1" applyFont="1" applyBorder="1" applyAlignment="1">
      <alignment vertical="center"/>
    </xf>
    <xf numFmtId="38" fontId="24" fillId="0" borderId="94" xfId="0" applyNumberFormat="1" applyFont="1" applyFill="1" applyBorder="1" applyAlignment="1">
      <alignment vertical="center"/>
    </xf>
    <xf numFmtId="6" fontId="25" fillId="26" borderId="42" xfId="0" applyNumberFormat="1" applyFont="1" applyFill="1" applyBorder="1" applyAlignment="1">
      <alignment vertical="center"/>
    </xf>
    <xf numFmtId="6" fontId="25" fillId="26" borderId="43" xfId="0" applyNumberFormat="1" applyFont="1" applyFill="1" applyBorder="1" applyAlignment="1">
      <alignment vertical="center"/>
    </xf>
    <xf numFmtId="38" fontId="24" fillId="24" borderId="19" xfId="0" applyNumberFormat="1" applyFont="1" applyFill="1" applyBorder="1" applyAlignment="1">
      <alignment vertical="center"/>
    </xf>
    <xf numFmtId="38" fontId="24" fillId="24" borderId="92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8" fontId="24" fillId="0" borderId="57" xfId="0" applyNumberFormat="1" applyFont="1" applyBorder="1" applyAlignment="1">
      <alignment vertical="center"/>
    </xf>
    <xf numFmtId="38" fontId="24" fillId="0" borderId="74" xfId="0" applyNumberFormat="1" applyFont="1" applyBorder="1" applyAlignment="1">
      <alignment vertical="center"/>
    </xf>
    <xf numFmtId="38" fontId="24" fillId="0" borderId="95" xfId="0" applyNumberFormat="1" applyFont="1" applyBorder="1" applyAlignment="1">
      <alignment vertical="center"/>
    </xf>
    <xf numFmtId="38" fontId="24" fillId="0" borderId="96" xfId="0" applyNumberFormat="1" applyFont="1" applyBorder="1" applyAlignment="1">
      <alignment vertical="center"/>
    </xf>
    <xf numFmtId="38" fontId="24" fillId="0" borderId="97" xfId="0" applyNumberFormat="1" applyFont="1" applyBorder="1" applyAlignment="1">
      <alignment vertical="center"/>
    </xf>
    <xf numFmtId="38" fontId="24" fillId="0" borderId="98" xfId="0" applyNumberFormat="1" applyFont="1" applyBorder="1" applyAlignment="1">
      <alignment vertical="center"/>
    </xf>
    <xf numFmtId="38" fontId="24" fillId="0" borderId="99" xfId="0" applyNumberFormat="1" applyFont="1" applyBorder="1" applyAlignment="1">
      <alignment vertical="center"/>
    </xf>
    <xf numFmtId="38" fontId="24" fillId="0" borderId="28" xfId="0" applyNumberFormat="1" applyFont="1" applyBorder="1" applyAlignment="1">
      <alignment vertical="center"/>
    </xf>
    <xf numFmtId="38" fontId="24" fillId="0" borderId="35" xfId="0" applyNumberFormat="1" applyFont="1" applyBorder="1" applyAlignment="1">
      <alignment vertical="center"/>
    </xf>
    <xf numFmtId="0" fontId="26" fillId="26" borderId="100" xfId="0" applyFont="1" applyFill="1" applyBorder="1" applyAlignment="1">
      <alignment horizontal="left" vertical="center"/>
    </xf>
    <xf numFmtId="0" fontId="26" fillId="26" borderId="66" xfId="0" applyFont="1" applyFill="1" applyBorder="1" applyAlignment="1">
      <alignment horizontal="left" vertical="center"/>
    </xf>
    <xf numFmtId="6" fontId="25" fillId="0" borderId="51" xfId="0" applyNumberFormat="1" applyFont="1" applyFill="1" applyBorder="1" applyAlignment="1">
      <alignment vertical="center"/>
    </xf>
    <xf numFmtId="6" fontId="25" fillId="0" borderId="73" xfId="0" applyNumberFormat="1" applyFont="1" applyFill="1" applyBorder="1" applyAlignment="1">
      <alignment vertical="center"/>
    </xf>
    <xf numFmtId="0" fontId="26" fillId="26" borderId="101" xfId="41" applyFont="1" applyFill="1" applyBorder="1" applyAlignment="1">
      <alignment horizontal="center" vertical="center" wrapText="1"/>
    </xf>
    <xf numFmtId="0" fontId="26" fillId="26" borderId="28" xfId="41" applyFont="1" applyFill="1" applyBorder="1" applyAlignment="1">
      <alignment horizontal="center" vertical="center"/>
    </xf>
    <xf numFmtId="0" fontId="26" fillId="26" borderId="19" xfId="41" applyFont="1" applyFill="1" applyBorder="1" applyAlignment="1">
      <alignment horizontal="center" vertical="center"/>
    </xf>
    <xf numFmtId="0" fontId="26" fillId="26" borderId="102" xfId="41" applyFont="1" applyFill="1" applyBorder="1" applyAlignment="1">
      <alignment horizontal="center" vertical="center"/>
    </xf>
    <xf numFmtId="0" fontId="26" fillId="26" borderId="103" xfId="0" applyFont="1" applyFill="1" applyBorder="1" applyAlignment="1">
      <alignment horizontal="left" vertical="center" wrapText="1"/>
    </xf>
    <xf numFmtId="0" fontId="26" fillId="26" borderId="104" xfId="0" applyFont="1" applyFill="1" applyBorder="1" applyAlignment="1">
      <alignment horizontal="left" vertical="center"/>
    </xf>
    <xf numFmtId="0" fontId="26" fillId="26" borderId="105" xfId="0" applyFont="1" applyFill="1" applyBorder="1" applyAlignment="1">
      <alignment horizontal="left" vertical="center"/>
    </xf>
    <xf numFmtId="0" fontId="26" fillId="26" borderId="52" xfId="0" applyFont="1" applyFill="1" applyBorder="1" applyAlignment="1">
      <alignment horizontal="left" vertical="center"/>
    </xf>
    <xf numFmtId="0" fontId="26" fillId="26" borderId="106" xfId="0" applyFont="1" applyFill="1" applyBorder="1" applyAlignment="1">
      <alignment horizontal="left" vertical="center"/>
    </xf>
    <xf numFmtId="0" fontId="26" fillId="26" borderId="51" xfId="0" applyFont="1" applyFill="1" applyBorder="1" applyAlignment="1">
      <alignment horizontal="left" vertical="center"/>
    </xf>
    <xf numFmtId="0" fontId="26" fillId="26" borderId="107" xfId="0" applyFont="1" applyFill="1" applyBorder="1" applyAlignment="1">
      <alignment horizontal="left" vertical="center"/>
    </xf>
    <xf numFmtId="0" fontId="26" fillId="26" borderId="53" xfId="0" applyFont="1" applyFill="1" applyBorder="1" applyAlignment="1">
      <alignment horizontal="left" vertical="center"/>
    </xf>
    <xf numFmtId="0" fontId="25" fillId="26" borderId="108" xfId="41" applyFont="1" applyFill="1" applyBorder="1" applyAlignment="1">
      <alignment horizontal="center" vertical="center"/>
    </xf>
    <xf numFmtId="0" fontId="25" fillId="26" borderId="10" xfId="41" applyFont="1" applyFill="1" applyBorder="1" applyAlignment="1">
      <alignment horizontal="center" vertical="center"/>
    </xf>
    <xf numFmtId="0" fontId="25" fillId="26" borderId="109" xfId="41" applyFont="1" applyFill="1" applyBorder="1" applyAlignment="1">
      <alignment horizontal="center" vertical="center"/>
    </xf>
    <xf numFmtId="0" fontId="26" fillId="26" borderId="110" xfId="41" applyFont="1" applyFill="1" applyBorder="1" applyAlignment="1">
      <alignment horizontal="center" vertical="center"/>
    </xf>
    <xf numFmtId="0" fontId="26" fillId="26" borderId="15" xfId="41" applyFont="1" applyFill="1" applyBorder="1" applyAlignment="1">
      <alignment horizontal="center" vertical="center"/>
    </xf>
    <xf numFmtId="0" fontId="26" fillId="26" borderId="45" xfId="41" applyFont="1" applyFill="1" applyBorder="1" applyAlignment="1">
      <alignment horizontal="center" vertical="center"/>
    </xf>
    <xf numFmtId="0" fontId="26" fillId="26" borderId="111" xfId="41" applyFont="1" applyFill="1" applyBorder="1" applyAlignment="1">
      <alignment horizontal="center" vertical="center"/>
    </xf>
    <xf numFmtId="0" fontId="26" fillId="26" borderId="112" xfId="41" applyFont="1" applyFill="1" applyBorder="1" applyAlignment="1">
      <alignment horizontal="center" vertical="center"/>
    </xf>
    <xf numFmtId="0" fontId="26" fillId="26" borderId="113" xfId="41" applyFont="1" applyFill="1" applyBorder="1" applyAlignment="1">
      <alignment horizontal="center" vertical="center"/>
    </xf>
    <xf numFmtId="0" fontId="26" fillId="26" borderId="46" xfId="41" applyFont="1" applyFill="1" applyBorder="1" applyAlignment="1">
      <alignment horizontal="center" vertical="center" wrapText="1"/>
    </xf>
    <xf numFmtId="0" fontId="26" fillId="26" borderId="59" xfId="41" applyFont="1" applyFill="1" applyBorder="1" applyAlignment="1">
      <alignment horizontal="center" vertical="center" wrapText="1"/>
    </xf>
    <xf numFmtId="0" fontId="26" fillId="26" borderId="12" xfId="41" applyFont="1" applyFill="1" applyBorder="1" applyAlignment="1">
      <alignment horizontal="center" vertical="center" wrapText="1"/>
    </xf>
    <xf numFmtId="0" fontId="26" fillId="26" borderId="57" xfId="41" applyFont="1" applyFill="1" applyBorder="1" applyAlignment="1">
      <alignment horizontal="center" vertical="center"/>
    </xf>
    <xf numFmtId="0" fontId="26" fillId="26" borderId="114" xfId="0" applyFont="1" applyFill="1" applyBorder="1" applyAlignment="1">
      <alignment horizontal="left" vertical="center"/>
    </xf>
    <xf numFmtId="0" fontId="0" fillId="26" borderId="115" xfId="0" applyFill="1" applyBorder="1" applyAlignment="1">
      <alignment horizontal="left" vertical="center"/>
    </xf>
    <xf numFmtId="0" fontId="26" fillId="26" borderId="116" xfId="0" applyFont="1" applyFill="1" applyBorder="1" applyAlignment="1">
      <alignment horizontal="left" vertical="center"/>
    </xf>
    <xf numFmtId="0" fontId="0" fillId="26" borderId="117" xfId="0" applyFill="1" applyBorder="1" applyAlignment="1">
      <alignment horizontal="left" vertical="center"/>
    </xf>
    <xf numFmtId="0" fontId="26" fillId="26" borderId="118" xfId="0" applyFont="1" applyFill="1" applyBorder="1" applyAlignment="1">
      <alignment horizontal="left" vertical="center"/>
    </xf>
    <xf numFmtId="0" fontId="0" fillId="26" borderId="119" xfId="0" applyFill="1" applyBorder="1" applyAlignment="1">
      <alignment horizontal="left" vertical="center"/>
    </xf>
    <xf numFmtId="0" fontId="26" fillId="26" borderId="96" xfId="41" applyFont="1" applyFill="1" applyBorder="1" applyAlignment="1">
      <alignment horizontal="center" vertical="center" wrapText="1"/>
    </xf>
    <xf numFmtId="0" fontId="26" fillId="26" borderId="120" xfId="41" applyFont="1" applyFill="1" applyBorder="1" applyAlignment="1">
      <alignment horizontal="center" vertical="center" wrapText="1"/>
    </xf>
    <xf numFmtId="0" fontId="26" fillId="26" borderId="121" xfId="0" applyFont="1" applyFill="1" applyBorder="1" applyAlignment="1">
      <alignment horizontal="left" vertical="center"/>
    </xf>
    <xf numFmtId="0" fontId="26" fillId="26" borderId="80" xfId="0" applyFont="1" applyFill="1" applyBorder="1" applyAlignment="1">
      <alignment horizontal="left" vertical="center"/>
    </xf>
    <xf numFmtId="0" fontId="26" fillId="26" borderId="122" xfId="0" applyFont="1" applyFill="1" applyBorder="1" applyAlignment="1">
      <alignment horizontal="left" vertical="center"/>
    </xf>
    <xf numFmtId="0" fontId="26" fillId="26" borderId="123" xfId="0" applyFont="1" applyFill="1" applyBorder="1" applyAlignment="1">
      <alignment horizontal="left" vertical="center"/>
    </xf>
    <xf numFmtId="0" fontId="37" fillId="0" borderId="124" xfId="0" applyFont="1" applyFill="1" applyBorder="1" applyAlignment="1">
      <alignment vertical="center"/>
    </xf>
    <xf numFmtId="6" fontId="25" fillId="0" borderId="53" xfId="0" applyNumberFormat="1" applyFont="1" applyFill="1" applyBorder="1" applyAlignment="1">
      <alignment vertical="center"/>
    </xf>
    <xf numFmtId="6" fontId="25" fillId="0" borderId="125" xfId="0" applyNumberFormat="1" applyFont="1" applyFill="1" applyBorder="1" applyAlignment="1">
      <alignment vertical="center"/>
    </xf>
    <xf numFmtId="6" fontId="25" fillId="0" borderId="52" xfId="0" applyNumberFormat="1" applyFont="1" applyFill="1" applyBorder="1" applyAlignment="1">
      <alignment horizontal="center" vertical="center"/>
    </xf>
    <xf numFmtId="6" fontId="25" fillId="0" borderId="81" xfId="0" applyNumberFormat="1" applyFont="1" applyFill="1" applyBorder="1" applyAlignment="1">
      <alignment horizontal="center" vertical="center"/>
    </xf>
    <xf numFmtId="0" fontId="26" fillId="26" borderId="111" xfId="41" applyFont="1" applyFill="1" applyBorder="1" applyAlignment="1">
      <alignment horizontal="center" vertical="center" shrinkToFit="1"/>
    </xf>
    <xf numFmtId="0" fontId="26" fillId="26" borderId="112" xfId="41" applyFont="1" applyFill="1" applyBorder="1" applyAlignment="1">
      <alignment horizontal="center" vertical="center" shrinkToFit="1"/>
    </xf>
    <xf numFmtId="0" fontId="26" fillId="26" borderId="113" xfId="41" applyFont="1" applyFill="1" applyBorder="1" applyAlignment="1">
      <alignment horizontal="center" vertical="center" shrinkToFit="1"/>
    </xf>
    <xf numFmtId="0" fontId="26" fillId="26" borderId="126" xfId="0" applyFont="1" applyFill="1" applyBorder="1" applyAlignment="1">
      <alignment horizontal="left" vertical="center"/>
    </xf>
    <xf numFmtId="0" fontId="26" fillId="26" borderId="72" xfId="0" applyFont="1" applyFill="1" applyBorder="1" applyAlignment="1">
      <alignment horizontal="left" vertical="center"/>
    </xf>
    <xf numFmtId="0" fontId="26" fillId="26" borderId="127" xfId="0" applyFont="1" applyFill="1" applyBorder="1" applyAlignment="1">
      <alignment horizontal="left" vertical="center" wrapText="1"/>
    </xf>
    <xf numFmtId="0" fontId="26" fillId="26" borderId="43" xfId="0" applyFont="1" applyFill="1" applyBorder="1" applyAlignment="1">
      <alignment horizontal="left" vertical="center"/>
    </xf>
    <xf numFmtId="49" fontId="24" fillId="0" borderId="128" xfId="0" applyNumberFormat="1" applyFont="1" applyBorder="1" applyAlignment="1">
      <alignment vertical="center"/>
    </xf>
    <xf numFmtId="49" fontId="24" fillId="0" borderId="22" xfId="0" applyNumberFormat="1" applyFont="1" applyBorder="1" applyAlignment="1">
      <alignment vertical="center"/>
    </xf>
    <xf numFmtId="49" fontId="24" fillId="0" borderId="129" xfId="0" applyNumberFormat="1" applyFont="1" applyBorder="1" applyAlignment="1">
      <alignment vertical="center"/>
    </xf>
    <xf numFmtId="49" fontId="24" fillId="0" borderId="29" xfId="0" applyNumberFormat="1" applyFont="1" applyBorder="1" applyAlignment="1">
      <alignment vertical="center"/>
    </xf>
    <xf numFmtId="49" fontId="24" fillId="0" borderId="130" xfId="0" applyNumberFormat="1" applyFont="1" applyBorder="1" applyAlignment="1">
      <alignment vertical="center"/>
    </xf>
    <xf numFmtId="38" fontId="24" fillId="0" borderId="46" xfId="0" applyNumberFormat="1" applyFont="1" applyBorder="1" applyAlignment="1">
      <alignment vertical="center"/>
    </xf>
    <xf numFmtId="38" fontId="24" fillId="0" borderId="42" xfId="0" applyNumberFormat="1" applyFont="1" applyBorder="1" applyAlignment="1">
      <alignment vertical="center"/>
    </xf>
    <xf numFmtId="38" fontId="24" fillId="0" borderId="32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4352925</xdr:colOff>
      <xdr:row>12</xdr:row>
      <xdr:rowOff>247650</xdr:rowOff>
    </xdr:from>
    <xdr:to>
      <xdr:col>3</xdr:col>
      <xdr:colOff>76200</xdr:colOff>
      <xdr:row>23</xdr:row>
      <xdr:rowOff>66675</xdr:rowOff>
    </xdr:to>
    <xdr:sp>
      <xdr:nvSpPr>
        <xdr:cNvPr id="1" name="四角形: 角を丸くする 1"/>
        <xdr:cNvSpPr>
          <a:spLocks/>
        </xdr:cNvSpPr>
      </xdr:nvSpPr>
      <xdr:spPr>
        <a:xfrm>
          <a:off x="4857750" y="4705350"/>
          <a:ext cx="2047875" cy="3590925"/>
        </a:xfrm>
        <a:prstGeom prst="roundRect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1847850</xdr:colOff>
      <xdr:row>24</xdr:row>
      <xdr:rowOff>276225</xdr:rowOff>
    </xdr:from>
    <xdr:to>
      <xdr:col>4</xdr:col>
      <xdr:colOff>76200</xdr:colOff>
      <xdr:row>28</xdr:row>
      <xdr:rowOff>123825</xdr:rowOff>
    </xdr:to>
    <xdr:sp>
      <xdr:nvSpPr>
        <xdr:cNvPr id="2" name="四角形: 角を丸くする 2"/>
        <xdr:cNvSpPr>
          <a:spLocks/>
        </xdr:cNvSpPr>
      </xdr:nvSpPr>
      <xdr:spPr>
        <a:xfrm>
          <a:off x="6762750" y="9077325"/>
          <a:ext cx="2057400" cy="1219200"/>
        </a:xfrm>
        <a:prstGeom prst="roundRect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1885950</xdr:colOff>
      <xdr:row>30</xdr:row>
      <xdr:rowOff>266700</xdr:rowOff>
    </xdr:from>
    <xdr:to>
      <xdr:col>5</xdr:col>
      <xdr:colOff>114300</xdr:colOff>
      <xdr:row>34</xdr:row>
      <xdr:rowOff>104775</xdr:rowOff>
    </xdr:to>
    <xdr:sp>
      <xdr:nvSpPr>
        <xdr:cNvPr id="3" name="四角形: 角を丸くする 3"/>
        <xdr:cNvSpPr>
          <a:spLocks/>
        </xdr:cNvSpPr>
      </xdr:nvSpPr>
      <xdr:spPr>
        <a:xfrm>
          <a:off x="8715375" y="11582400"/>
          <a:ext cx="2057400" cy="1209675"/>
        </a:xfrm>
        <a:prstGeom prst="roundRect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1866900</xdr:colOff>
      <xdr:row>35</xdr:row>
      <xdr:rowOff>257175</xdr:rowOff>
    </xdr:from>
    <xdr:to>
      <xdr:col>6</xdr:col>
      <xdr:colOff>85725</xdr:colOff>
      <xdr:row>37</xdr:row>
      <xdr:rowOff>104775</xdr:rowOff>
    </xdr:to>
    <xdr:sp>
      <xdr:nvSpPr>
        <xdr:cNvPr id="4" name="四角形: 角を丸くする 4"/>
        <xdr:cNvSpPr>
          <a:spLocks/>
        </xdr:cNvSpPr>
      </xdr:nvSpPr>
      <xdr:spPr>
        <a:xfrm>
          <a:off x="10610850" y="13515975"/>
          <a:ext cx="2047875" cy="533400"/>
        </a:xfrm>
        <a:prstGeom prst="roundRect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4333875</xdr:colOff>
      <xdr:row>51</xdr:row>
      <xdr:rowOff>171450</xdr:rowOff>
    </xdr:from>
    <xdr:to>
      <xdr:col>3</xdr:col>
      <xdr:colOff>57150</xdr:colOff>
      <xdr:row>53</xdr:row>
      <xdr:rowOff>123825</xdr:rowOff>
    </xdr:to>
    <xdr:sp>
      <xdr:nvSpPr>
        <xdr:cNvPr id="5" name="四角形: 角を丸くする 5"/>
        <xdr:cNvSpPr>
          <a:spLocks/>
        </xdr:cNvSpPr>
      </xdr:nvSpPr>
      <xdr:spPr>
        <a:xfrm>
          <a:off x="4838700" y="19192875"/>
          <a:ext cx="2047875" cy="542925"/>
        </a:xfrm>
        <a:prstGeom prst="roundRect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219075</xdr:rowOff>
    </xdr:from>
    <xdr:to>
      <xdr:col>2</xdr:col>
      <xdr:colOff>1190625</xdr:colOff>
      <xdr:row>7</xdr:row>
      <xdr:rowOff>152400</xdr:rowOff>
    </xdr:to>
    <xdr:sp>
      <xdr:nvSpPr>
        <xdr:cNvPr id="6" name="四角形: 角を丸くする 6"/>
        <xdr:cNvSpPr>
          <a:spLocks/>
        </xdr:cNvSpPr>
      </xdr:nvSpPr>
      <xdr:spPr>
        <a:xfrm>
          <a:off x="561975" y="2571750"/>
          <a:ext cx="5543550" cy="533400"/>
        </a:xfrm>
        <a:prstGeom prst="roundRect">
          <a:avLst/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8000"/>
              </a:solidFill>
            </a:rPr>
            <a:t>緑色の枠が金額の記入欄です</a:t>
          </a:r>
        </a:p>
      </xdr:txBody>
    </xdr:sp>
    <xdr:clientData/>
  </xdr:twoCellAnchor>
  <xdr:twoCellAnchor>
    <xdr:from>
      <xdr:col>0</xdr:col>
      <xdr:colOff>419100</xdr:colOff>
      <xdr:row>10</xdr:row>
      <xdr:rowOff>38100</xdr:rowOff>
    </xdr:from>
    <xdr:to>
      <xdr:col>1</xdr:col>
      <xdr:colOff>4200525</xdr:colOff>
      <xdr:row>34</xdr:row>
      <xdr:rowOff>95250</xdr:rowOff>
    </xdr:to>
    <xdr:sp>
      <xdr:nvSpPr>
        <xdr:cNvPr id="7" name="四角形: 角を丸くする 7"/>
        <xdr:cNvSpPr>
          <a:spLocks/>
        </xdr:cNvSpPr>
      </xdr:nvSpPr>
      <xdr:spPr>
        <a:xfrm>
          <a:off x="419100" y="3733800"/>
          <a:ext cx="4286250" cy="9048750"/>
        </a:xfrm>
        <a:prstGeom prst="roundRect">
          <a:avLst/>
        </a:prstGeom>
        <a:noFill/>
        <a:ln w="5715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
</a:t>
          </a:r>
          <a:r>
            <a:rPr lang="en-US" cap="none" sz="1600" b="1" i="0" u="none" baseline="0">
              <a:solidFill>
                <a:srgbClr val="FF6600"/>
              </a:solidFill>
            </a:rPr>
            <a:t>内訳となる項目を記載してください。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70" zoomScaleNormal="70" zoomScaleSheetLayoutView="50" zoomScalePageLayoutView="70" workbookViewId="0" topLeftCell="A7">
      <selection activeCell="A1" sqref="A1"/>
    </sheetView>
  </sheetViews>
  <sheetFormatPr defaultColWidth="9.125" defaultRowHeight="19.5" customHeight="1"/>
  <cols>
    <col min="1" max="1" width="6.625" style="3" customWidth="1"/>
    <col min="2" max="2" width="57.875" style="3" customWidth="1"/>
    <col min="3" max="6" width="25.125" style="3" customWidth="1"/>
    <col min="7" max="10" width="22.50390625" style="3" bestFit="1" customWidth="1"/>
    <col min="11" max="11" width="22.875" style="3" bestFit="1" customWidth="1"/>
    <col min="12" max="12" width="24.50390625" style="3" customWidth="1"/>
    <col min="13" max="13" width="7.50390625" style="3" customWidth="1"/>
    <col min="14" max="16384" width="9.125" style="3" customWidth="1"/>
  </cols>
  <sheetData>
    <row r="1" ht="29.25" customHeight="1">
      <c r="A1" s="135" t="s">
        <v>65</v>
      </c>
    </row>
    <row r="2" ht="14.25"/>
    <row r="3" spans="2:7" ht="27.75">
      <c r="B3" s="136" t="s">
        <v>67</v>
      </c>
      <c r="C3" s="136"/>
      <c r="D3" s="136"/>
      <c r="E3" s="136"/>
      <c r="F3" s="136"/>
      <c r="G3" s="136"/>
    </row>
    <row r="4" s="1" customFormat="1" ht="47.25" customHeight="1">
      <c r="D4" s="8" t="s">
        <v>4</v>
      </c>
    </row>
    <row r="5" s="1" customFormat="1" ht="47.25" customHeight="1">
      <c r="D5" s="8" t="s">
        <v>5</v>
      </c>
    </row>
    <row r="6" spans="4:7" s="1" customFormat="1" ht="47.25" customHeight="1">
      <c r="D6" s="8" t="s">
        <v>3</v>
      </c>
      <c r="G6" s="2" t="s">
        <v>6</v>
      </c>
    </row>
    <row r="7" s="1" customFormat="1" ht="19.5" customHeight="1"/>
    <row r="8" ht="19.5" customHeight="1" thickBot="1">
      <c r="L8" s="4" t="s">
        <v>2</v>
      </c>
    </row>
    <row r="9" spans="1:12" s="5" customFormat="1" ht="19.5" customHeight="1">
      <c r="A9" s="162" t="s">
        <v>0</v>
      </c>
      <c r="B9" s="165" t="s">
        <v>1</v>
      </c>
      <c r="C9" s="168" t="s">
        <v>11</v>
      </c>
      <c r="D9" s="169"/>
      <c r="E9" s="169"/>
      <c r="F9" s="170"/>
      <c r="G9" s="192" t="s">
        <v>66</v>
      </c>
      <c r="H9" s="193"/>
      <c r="I9" s="193"/>
      <c r="J9" s="193"/>
      <c r="K9" s="194"/>
      <c r="L9" s="150" t="s">
        <v>19</v>
      </c>
    </row>
    <row r="10" spans="1:12" s="5" customFormat="1" ht="30" customHeight="1">
      <c r="A10" s="163"/>
      <c r="B10" s="166"/>
      <c r="C10" s="171" t="s">
        <v>48</v>
      </c>
      <c r="D10" s="173" t="s">
        <v>46</v>
      </c>
      <c r="E10" s="152" t="s">
        <v>12</v>
      </c>
      <c r="F10" s="181" t="s">
        <v>47</v>
      </c>
      <c r="G10" s="85">
        <v>5</v>
      </c>
      <c r="H10" s="85">
        <f aca="true" t="shared" si="0" ref="H10:K11">G10+1</f>
        <v>6</v>
      </c>
      <c r="I10" s="85">
        <f t="shared" si="0"/>
        <v>7</v>
      </c>
      <c r="J10" s="85">
        <f t="shared" si="0"/>
        <v>8</v>
      </c>
      <c r="K10" s="85">
        <f t="shared" si="0"/>
        <v>9</v>
      </c>
      <c r="L10" s="151"/>
    </row>
    <row r="11" spans="1:12" s="5" customFormat="1" ht="30" customHeight="1">
      <c r="A11" s="164"/>
      <c r="B11" s="167"/>
      <c r="C11" s="172"/>
      <c r="D11" s="174"/>
      <c r="E11" s="153"/>
      <c r="F11" s="182"/>
      <c r="G11" s="86">
        <v>2023</v>
      </c>
      <c r="H11" s="86">
        <f t="shared" si="0"/>
        <v>2024</v>
      </c>
      <c r="I11" s="86">
        <f t="shared" si="0"/>
        <v>2025</v>
      </c>
      <c r="J11" s="86">
        <f t="shared" si="0"/>
        <v>2026</v>
      </c>
      <c r="K11" s="86">
        <f t="shared" si="0"/>
        <v>2027</v>
      </c>
      <c r="L11" s="151"/>
    </row>
    <row r="12" spans="1:12" ht="27" customHeight="1">
      <c r="A12" s="199" t="s">
        <v>30</v>
      </c>
      <c r="B12" s="200"/>
      <c r="C12" s="32"/>
      <c r="D12" s="32"/>
      <c r="E12" s="35"/>
      <c r="F12" s="35"/>
      <c r="G12" s="36"/>
      <c r="H12" s="32"/>
      <c r="I12" s="32"/>
      <c r="J12" s="32"/>
      <c r="K12" s="37"/>
      <c r="L12" s="70"/>
    </row>
    <row r="13" spans="1:12" ht="27" customHeight="1">
      <c r="A13" s="6" t="s">
        <v>8</v>
      </c>
      <c r="B13" s="16" t="s">
        <v>28</v>
      </c>
      <c r="C13" s="11"/>
      <c r="D13" s="137">
        <f>ROUNDUP(SUM(C13:C22)*F40,0)</f>
        <v>0</v>
      </c>
      <c r="E13" s="133"/>
      <c r="F13" s="133"/>
      <c r="G13" s="204">
        <f>$D$13*12</f>
        <v>0</v>
      </c>
      <c r="H13" s="137">
        <f>$D$13*12</f>
        <v>0</v>
      </c>
      <c r="I13" s="137">
        <f>$D$13*12</f>
        <v>0</v>
      </c>
      <c r="J13" s="137">
        <f>$D$13*12</f>
        <v>0</v>
      </c>
      <c r="K13" s="140">
        <f>$D$13*12</f>
        <v>0</v>
      </c>
      <c r="L13" s="143">
        <f>SUM(G13:K22)</f>
        <v>0</v>
      </c>
    </row>
    <row r="14" spans="1:12" ht="27" customHeight="1">
      <c r="A14" s="6" t="s">
        <v>9</v>
      </c>
      <c r="B14" s="16" t="s">
        <v>37</v>
      </c>
      <c r="C14" s="11"/>
      <c r="D14" s="138"/>
      <c r="E14" s="133"/>
      <c r="F14" s="133"/>
      <c r="G14" s="205"/>
      <c r="H14" s="138"/>
      <c r="I14" s="138"/>
      <c r="J14" s="138"/>
      <c r="K14" s="141"/>
      <c r="L14" s="144"/>
    </row>
    <row r="15" spans="1:12" ht="27" customHeight="1">
      <c r="A15" s="6" t="s">
        <v>7</v>
      </c>
      <c r="B15" s="17" t="s">
        <v>62</v>
      </c>
      <c r="C15" s="11"/>
      <c r="D15" s="138"/>
      <c r="E15" s="133"/>
      <c r="F15" s="133"/>
      <c r="G15" s="205"/>
      <c r="H15" s="138"/>
      <c r="I15" s="138"/>
      <c r="J15" s="138"/>
      <c r="K15" s="141"/>
      <c r="L15" s="144"/>
    </row>
    <row r="16" spans="1:12" ht="27" customHeight="1">
      <c r="A16" s="6" t="s">
        <v>16</v>
      </c>
      <c r="B16" s="16" t="s">
        <v>27</v>
      </c>
      <c r="C16" s="11"/>
      <c r="D16" s="138"/>
      <c r="E16" s="133"/>
      <c r="F16" s="133"/>
      <c r="G16" s="205"/>
      <c r="H16" s="138"/>
      <c r="I16" s="138"/>
      <c r="J16" s="138"/>
      <c r="K16" s="141"/>
      <c r="L16" s="144"/>
    </row>
    <row r="17" spans="1:12" ht="27" customHeight="1">
      <c r="A17" s="6" t="s">
        <v>20</v>
      </c>
      <c r="B17" s="16" t="s">
        <v>34</v>
      </c>
      <c r="C17" s="11"/>
      <c r="D17" s="138"/>
      <c r="E17" s="133"/>
      <c r="F17" s="133"/>
      <c r="G17" s="205"/>
      <c r="H17" s="138"/>
      <c r="I17" s="138"/>
      <c r="J17" s="138"/>
      <c r="K17" s="141"/>
      <c r="L17" s="144"/>
    </row>
    <row r="18" spans="1:12" ht="27" customHeight="1">
      <c r="A18" s="6" t="s">
        <v>21</v>
      </c>
      <c r="B18" s="16" t="s">
        <v>26</v>
      </c>
      <c r="C18" s="11"/>
      <c r="D18" s="138"/>
      <c r="E18" s="133"/>
      <c r="F18" s="133"/>
      <c r="G18" s="205"/>
      <c r="H18" s="138"/>
      <c r="I18" s="138"/>
      <c r="J18" s="138"/>
      <c r="K18" s="141"/>
      <c r="L18" s="144"/>
    </row>
    <row r="19" spans="1:12" ht="27" customHeight="1">
      <c r="A19" s="6" t="s">
        <v>22</v>
      </c>
      <c r="B19" s="16" t="s">
        <v>29</v>
      </c>
      <c r="C19" s="11"/>
      <c r="D19" s="138"/>
      <c r="E19" s="133"/>
      <c r="F19" s="133"/>
      <c r="G19" s="205"/>
      <c r="H19" s="138"/>
      <c r="I19" s="138"/>
      <c r="J19" s="138"/>
      <c r="K19" s="141"/>
      <c r="L19" s="144"/>
    </row>
    <row r="20" spans="1:12" ht="27" customHeight="1">
      <c r="A20" s="6" t="s">
        <v>23</v>
      </c>
      <c r="B20" s="16" t="s">
        <v>61</v>
      </c>
      <c r="C20" s="11"/>
      <c r="D20" s="138"/>
      <c r="E20" s="133"/>
      <c r="F20" s="133"/>
      <c r="G20" s="205"/>
      <c r="H20" s="138"/>
      <c r="I20" s="138"/>
      <c r="J20" s="138"/>
      <c r="K20" s="141"/>
      <c r="L20" s="144"/>
    </row>
    <row r="21" spans="1:12" ht="27" customHeight="1">
      <c r="A21" s="6" t="s">
        <v>24</v>
      </c>
      <c r="B21" s="16"/>
      <c r="C21" s="11"/>
      <c r="D21" s="138"/>
      <c r="E21" s="133"/>
      <c r="F21" s="133"/>
      <c r="G21" s="205"/>
      <c r="H21" s="138"/>
      <c r="I21" s="138"/>
      <c r="J21" s="138"/>
      <c r="K21" s="141"/>
      <c r="L21" s="144"/>
    </row>
    <row r="22" spans="1:12" ht="27" customHeight="1" thickBot="1">
      <c r="A22" s="52" t="s">
        <v>25</v>
      </c>
      <c r="B22" s="68"/>
      <c r="C22" s="69"/>
      <c r="D22" s="139"/>
      <c r="E22" s="134"/>
      <c r="F22" s="134"/>
      <c r="G22" s="206"/>
      <c r="H22" s="139"/>
      <c r="I22" s="139"/>
      <c r="J22" s="139"/>
      <c r="K22" s="142"/>
      <c r="L22" s="145"/>
    </row>
    <row r="23" spans="1:12" ht="45" customHeight="1" thickTop="1">
      <c r="A23" s="154" t="s">
        <v>38</v>
      </c>
      <c r="B23" s="155"/>
      <c r="C23" s="87">
        <f>SUM(C13:C22)</f>
        <v>0</v>
      </c>
      <c r="D23" s="87">
        <f>SUM(D13:D22)</f>
        <v>0</v>
      </c>
      <c r="E23" s="88"/>
      <c r="F23" s="88"/>
      <c r="G23" s="87">
        <f aca="true" t="shared" si="1" ref="G23:L23">G13</f>
        <v>0</v>
      </c>
      <c r="H23" s="87">
        <f t="shared" si="1"/>
        <v>0</v>
      </c>
      <c r="I23" s="87">
        <f t="shared" si="1"/>
        <v>0</v>
      </c>
      <c r="J23" s="87">
        <f t="shared" si="1"/>
        <v>0</v>
      </c>
      <c r="K23" s="87">
        <f t="shared" si="1"/>
        <v>0</v>
      </c>
      <c r="L23" s="89">
        <f t="shared" si="1"/>
        <v>0</v>
      </c>
    </row>
    <row r="24" spans="1:12" ht="27" customHeight="1">
      <c r="A24" s="199" t="s">
        <v>31</v>
      </c>
      <c r="B24" s="200"/>
      <c r="C24" s="38"/>
      <c r="D24" s="30"/>
      <c r="E24" s="33"/>
      <c r="F24" s="33"/>
      <c r="G24" s="67"/>
      <c r="H24" s="71"/>
      <c r="I24" s="71"/>
      <c r="J24" s="71"/>
      <c r="K24" s="72"/>
      <c r="L24" s="73"/>
    </row>
    <row r="25" spans="1:12" ht="27" customHeight="1">
      <c r="A25" s="6" t="s">
        <v>8</v>
      </c>
      <c r="B25" s="42" t="s">
        <v>35</v>
      </c>
      <c r="C25" s="38"/>
      <c r="D25" s="12"/>
      <c r="E25" s="33"/>
      <c r="F25" s="33"/>
      <c r="G25" s="58">
        <f>$D$25*12</f>
        <v>0</v>
      </c>
      <c r="H25" s="43">
        <f>$D$25*12</f>
        <v>0</v>
      </c>
      <c r="I25" s="43">
        <f>$D$25*12</f>
        <v>0</v>
      </c>
      <c r="J25" s="43">
        <f>$D$25*12</f>
        <v>0</v>
      </c>
      <c r="K25" s="59">
        <f>$D$25*12</f>
        <v>0</v>
      </c>
      <c r="L25" s="44">
        <f>SUM(G25:K25)</f>
        <v>0</v>
      </c>
    </row>
    <row r="26" spans="1:12" ht="27" customHeight="1">
      <c r="A26" s="6" t="s">
        <v>9</v>
      </c>
      <c r="B26" s="42"/>
      <c r="C26" s="38"/>
      <c r="D26" s="12"/>
      <c r="E26" s="33"/>
      <c r="F26" s="33"/>
      <c r="G26" s="58">
        <f>$D$26*12</f>
        <v>0</v>
      </c>
      <c r="H26" s="43">
        <f>$D$26*12</f>
        <v>0</v>
      </c>
      <c r="I26" s="43">
        <f>$D$26*12</f>
        <v>0</v>
      </c>
      <c r="J26" s="43">
        <f>$D$26*12</f>
        <v>0</v>
      </c>
      <c r="K26" s="59">
        <f>$D$26*12</f>
        <v>0</v>
      </c>
      <c r="L26" s="44">
        <f>SUM(G26:K26)</f>
        <v>0</v>
      </c>
    </row>
    <row r="27" spans="1:12" ht="27" customHeight="1" thickBot="1">
      <c r="A27" s="46" t="s">
        <v>10</v>
      </c>
      <c r="B27" s="47"/>
      <c r="C27" s="48"/>
      <c r="D27" s="49"/>
      <c r="E27" s="50"/>
      <c r="F27" s="50"/>
      <c r="G27" s="60">
        <f>$D$27*12</f>
        <v>0</v>
      </c>
      <c r="H27" s="49">
        <f>$D$27*12</f>
        <v>0</v>
      </c>
      <c r="I27" s="49">
        <f>$D$27*12</f>
        <v>0</v>
      </c>
      <c r="J27" s="49">
        <f>$D$27*12</f>
        <v>0</v>
      </c>
      <c r="K27" s="61">
        <f>$D$27*12</f>
        <v>0</v>
      </c>
      <c r="L27" s="51">
        <f>SUM(G27:K27)</f>
        <v>0</v>
      </c>
    </row>
    <row r="28" spans="1:12" ht="45" customHeight="1" thickTop="1">
      <c r="A28" s="146" t="s">
        <v>36</v>
      </c>
      <c r="B28" s="147"/>
      <c r="C28" s="90"/>
      <c r="D28" s="91">
        <f>SUM(D25:D27)</f>
        <v>0</v>
      </c>
      <c r="E28" s="92"/>
      <c r="F28" s="92"/>
      <c r="G28" s="93">
        <f aca="true" t="shared" si="2" ref="G28:L28">SUM(G25:G27)</f>
        <v>0</v>
      </c>
      <c r="H28" s="94">
        <f t="shared" si="2"/>
        <v>0</v>
      </c>
      <c r="I28" s="94">
        <f t="shared" si="2"/>
        <v>0</v>
      </c>
      <c r="J28" s="94">
        <f t="shared" si="2"/>
        <v>0</v>
      </c>
      <c r="K28" s="95">
        <f t="shared" si="2"/>
        <v>0</v>
      </c>
      <c r="L28" s="96">
        <f t="shared" si="2"/>
        <v>0</v>
      </c>
    </row>
    <row r="29" spans="1:12" ht="45" customHeight="1">
      <c r="A29" s="195" t="s">
        <v>56</v>
      </c>
      <c r="B29" s="196" t="s">
        <v>18</v>
      </c>
      <c r="C29" s="97"/>
      <c r="D29" s="98">
        <f>D23+D28</f>
        <v>0</v>
      </c>
      <c r="E29" s="99"/>
      <c r="F29" s="99"/>
      <c r="G29" s="100">
        <f aca="true" t="shared" si="3" ref="G29:L29">G23+G28</f>
        <v>0</v>
      </c>
      <c r="H29" s="101">
        <f t="shared" si="3"/>
        <v>0</v>
      </c>
      <c r="I29" s="101">
        <f t="shared" si="3"/>
        <v>0</v>
      </c>
      <c r="J29" s="101">
        <f t="shared" si="3"/>
        <v>0</v>
      </c>
      <c r="K29" s="102">
        <f t="shared" si="3"/>
        <v>0</v>
      </c>
      <c r="L29" s="103">
        <f t="shared" si="3"/>
        <v>0</v>
      </c>
    </row>
    <row r="30" spans="1:12" ht="27" customHeight="1">
      <c r="A30" s="201" t="s">
        <v>32</v>
      </c>
      <c r="B30" s="202"/>
      <c r="C30" s="39"/>
      <c r="D30" s="31"/>
      <c r="E30" s="31"/>
      <c r="F30" s="123"/>
      <c r="G30" s="39"/>
      <c r="H30" s="31"/>
      <c r="I30" s="31"/>
      <c r="J30" s="31"/>
      <c r="K30" s="45"/>
      <c r="L30" s="74"/>
    </row>
    <row r="31" spans="1:12" ht="27" customHeight="1">
      <c r="A31" s="75" t="s">
        <v>8</v>
      </c>
      <c r="B31" s="17" t="s">
        <v>63</v>
      </c>
      <c r="C31" s="38"/>
      <c r="D31" s="29"/>
      <c r="E31" s="34"/>
      <c r="F31" s="124"/>
      <c r="G31" s="11">
        <f>$E$31*12</f>
        <v>0</v>
      </c>
      <c r="H31" s="13">
        <f>$E$31*12</f>
        <v>0</v>
      </c>
      <c r="I31" s="13">
        <f>$E$31*12</f>
        <v>0</v>
      </c>
      <c r="J31" s="13">
        <f>$E$31*12</f>
        <v>0</v>
      </c>
      <c r="K31" s="57">
        <f>$E$31*12</f>
        <v>0</v>
      </c>
      <c r="L31" s="14">
        <f>SUM(G31:K31)</f>
        <v>0</v>
      </c>
    </row>
    <row r="32" spans="1:12" ht="27" customHeight="1">
      <c r="A32" s="75" t="s">
        <v>9</v>
      </c>
      <c r="B32" s="16" t="s">
        <v>37</v>
      </c>
      <c r="C32" s="38"/>
      <c r="D32" s="29"/>
      <c r="E32" s="34"/>
      <c r="F32" s="124"/>
      <c r="G32" s="11">
        <f>$E$32*12</f>
        <v>0</v>
      </c>
      <c r="H32" s="13">
        <f>$E$32*12</f>
        <v>0</v>
      </c>
      <c r="I32" s="13">
        <f>$E$32*12</f>
        <v>0</v>
      </c>
      <c r="J32" s="13">
        <f>$E$32*12</f>
        <v>0</v>
      </c>
      <c r="K32" s="57">
        <f>$E$32*12</f>
        <v>0</v>
      </c>
      <c r="L32" s="14">
        <f>SUM(G32:K32)</f>
        <v>0</v>
      </c>
    </row>
    <row r="33" spans="1:12" ht="27" customHeight="1" thickBot="1">
      <c r="A33" s="75" t="s">
        <v>7</v>
      </c>
      <c r="B33" s="62" t="s">
        <v>54</v>
      </c>
      <c r="C33" s="63"/>
      <c r="D33" s="64"/>
      <c r="E33" s="65"/>
      <c r="F33" s="125"/>
      <c r="G33" s="128">
        <f>$E$33*12</f>
        <v>0</v>
      </c>
      <c r="H33" s="66">
        <f>$E$33*12</f>
        <v>0</v>
      </c>
      <c r="I33" s="66">
        <f>$E$33*12</f>
        <v>0</v>
      </c>
      <c r="J33" s="66">
        <f>$E$33*12</f>
        <v>0</v>
      </c>
      <c r="K33" s="129">
        <f>$E$33*12</f>
        <v>0</v>
      </c>
      <c r="L33" s="14">
        <f>SUM(G33:K33)</f>
        <v>0</v>
      </c>
    </row>
    <row r="34" spans="1:12" ht="45" customHeight="1" thickTop="1">
      <c r="A34" s="146" t="s">
        <v>57</v>
      </c>
      <c r="B34" s="147"/>
      <c r="C34" s="90"/>
      <c r="D34" s="104"/>
      <c r="E34" s="105">
        <f>SUM(E31:E33)</f>
        <v>0</v>
      </c>
      <c r="F34" s="105"/>
      <c r="G34" s="93">
        <f aca="true" t="shared" si="4" ref="G34:L34">SUM(G31:G33)</f>
        <v>0</v>
      </c>
      <c r="H34" s="94">
        <f t="shared" si="4"/>
        <v>0</v>
      </c>
      <c r="I34" s="94">
        <f t="shared" si="4"/>
        <v>0</v>
      </c>
      <c r="J34" s="94">
        <f t="shared" si="4"/>
        <v>0</v>
      </c>
      <c r="K34" s="95">
        <f t="shared" si="4"/>
        <v>0</v>
      </c>
      <c r="L34" s="96">
        <f t="shared" si="4"/>
        <v>0</v>
      </c>
    </row>
    <row r="35" spans="1:12" ht="27" customHeight="1">
      <c r="A35" s="203" t="s">
        <v>68</v>
      </c>
      <c r="B35" s="202"/>
      <c r="C35" s="39"/>
      <c r="D35" s="31"/>
      <c r="E35" s="31"/>
      <c r="F35" s="126"/>
      <c r="G35" s="39"/>
      <c r="H35" s="31"/>
      <c r="I35" s="31"/>
      <c r="J35" s="31"/>
      <c r="K35" s="45"/>
      <c r="L35" s="74"/>
    </row>
    <row r="36" spans="1:12" ht="27" customHeight="1" thickBot="1">
      <c r="A36" s="52" t="s">
        <v>8</v>
      </c>
      <c r="B36" s="53" t="s">
        <v>17</v>
      </c>
      <c r="C36" s="54"/>
      <c r="D36" s="55"/>
      <c r="E36" s="55"/>
      <c r="F36" s="127"/>
      <c r="G36" s="54"/>
      <c r="H36" s="55"/>
      <c r="I36" s="55"/>
      <c r="J36" s="55"/>
      <c r="K36" s="130">
        <f>F36</f>
        <v>0</v>
      </c>
      <c r="L36" s="56">
        <f>K36</f>
        <v>0</v>
      </c>
    </row>
    <row r="37" spans="1:12" ht="45" customHeight="1" thickBot="1" thickTop="1">
      <c r="A37" s="197" t="s">
        <v>64</v>
      </c>
      <c r="B37" s="198"/>
      <c r="C37" s="106"/>
      <c r="D37" s="107"/>
      <c r="E37" s="108"/>
      <c r="F37" s="108">
        <f>F36</f>
        <v>0</v>
      </c>
      <c r="G37" s="131"/>
      <c r="H37" s="109"/>
      <c r="I37" s="109"/>
      <c r="J37" s="109"/>
      <c r="K37" s="132">
        <f>K36</f>
        <v>0</v>
      </c>
      <c r="L37" s="110">
        <f>L36</f>
        <v>0</v>
      </c>
    </row>
    <row r="38" spans="1:13" s="5" customFormat="1" ht="45" customHeight="1">
      <c r="A38" s="183" t="s">
        <v>59</v>
      </c>
      <c r="B38" s="184"/>
      <c r="C38" s="111">
        <f>C23+C29+C34+C37</f>
        <v>0</v>
      </c>
      <c r="D38" s="112">
        <f>D29+D34</f>
        <v>0</v>
      </c>
      <c r="E38" s="113">
        <f>E34</f>
        <v>0</v>
      </c>
      <c r="F38" s="113">
        <f>F37</f>
        <v>0</v>
      </c>
      <c r="G38" s="111">
        <f aca="true" t="shared" si="5" ref="G38:L38">G29+G34+G37</f>
        <v>0</v>
      </c>
      <c r="H38" s="114">
        <f t="shared" si="5"/>
        <v>0</v>
      </c>
      <c r="I38" s="114">
        <f t="shared" si="5"/>
        <v>0</v>
      </c>
      <c r="J38" s="114">
        <f t="shared" si="5"/>
        <v>0</v>
      </c>
      <c r="K38" s="115">
        <f t="shared" si="5"/>
        <v>0</v>
      </c>
      <c r="L38" s="116">
        <f t="shared" si="5"/>
        <v>0</v>
      </c>
      <c r="M38" s="3"/>
    </row>
    <row r="39" spans="1:13" s="5" customFormat="1" ht="45" customHeight="1" thickBot="1">
      <c r="A39" s="185" t="s">
        <v>55</v>
      </c>
      <c r="B39" s="186"/>
      <c r="C39" s="117">
        <f>C38*1.1</f>
        <v>0</v>
      </c>
      <c r="D39" s="118">
        <f>D38*1.1</f>
        <v>0</v>
      </c>
      <c r="E39" s="119">
        <f>E38*1.1</f>
        <v>0</v>
      </c>
      <c r="F39" s="119">
        <f>F38*1.1</f>
        <v>0</v>
      </c>
      <c r="G39" s="117">
        <f>ROUND(G38*1.1,0)</f>
        <v>0</v>
      </c>
      <c r="H39" s="120">
        <f>ROUND(H38*1.1,0)</f>
        <v>0</v>
      </c>
      <c r="I39" s="120">
        <f>ROUND(I38*1.1,0)</f>
        <v>0</v>
      </c>
      <c r="J39" s="120">
        <f>ROUND(J38*1.1,0)</f>
        <v>0</v>
      </c>
      <c r="K39" s="121">
        <f>ROUND(K38*1.1,0)</f>
        <v>0</v>
      </c>
      <c r="L39" s="122">
        <f>SUM(G39:K39)</f>
        <v>0</v>
      </c>
      <c r="M39" s="3"/>
    </row>
    <row r="40" spans="1:11" s="5" customFormat="1" ht="26.25" customHeight="1">
      <c r="A40" s="187" t="s">
        <v>39</v>
      </c>
      <c r="B40" s="187"/>
      <c r="C40" s="187"/>
      <c r="D40" s="187"/>
      <c r="E40" s="23" t="s">
        <v>13</v>
      </c>
      <c r="F40" s="24">
        <v>0.0182</v>
      </c>
      <c r="G40" s="23"/>
      <c r="J40" s="9"/>
      <c r="K40" s="9"/>
    </row>
    <row r="41" spans="1:11" s="5" customFormat="1" ht="18.75">
      <c r="A41" s="76"/>
      <c r="B41" s="18"/>
      <c r="C41" s="21"/>
      <c r="E41" s="23"/>
      <c r="F41" s="24"/>
      <c r="G41" s="23"/>
      <c r="J41" s="9"/>
      <c r="K41" s="9"/>
    </row>
    <row r="42" spans="1:13" s="5" customFormat="1" ht="26.25" customHeight="1" thickBot="1">
      <c r="A42" s="84" t="s">
        <v>49</v>
      </c>
      <c r="B42" s="76" t="s">
        <v>50</v>
      </c>
      <c r="C42" s="21"/>
      <c r="E42" s="9"/>
      <c r="F42" s="9"/>
      <c r="G42" s="9"/>
      <c r="H42" s="9"/>
      <c r="I42" s="15"/>
      <c r="J42" s="9"/>
      <c r="L42" s="9"/>
      <c r="M42" s="7"/>
    </row>
    <row r="43" spans="1:13" s="10" customFormat="1" ht="26.25" customHeight="1" thickTop="1">
      <c r="A43" s="156"/>
      <c r="B43" s="157"/>
      <c r="C43" s="82" t="s">
        <v>42</v>
      </c>
      <c r="D43" s="79" t="s">
        <v>41</v>
      </c>
      <c r="E43" s="190" t="s">
        <v>60</v>
      </c>
      <c r="F43" s="190"/>
      <c r="G43" s="190"/>
      <c r="H43" s="190"/>
      <c r="I43" s="191"/>
      <c r="J43" s="9"/>
      <c r="K43" s="9"/>
      <c r="L43" s="19"/>
      <c r="M43" s="19"/>
    </row>
    <row r="44" spans="1:11" s="10" customFormat="1" ht="26.25" customHeight="1">
      <c r="A44" s="158" t="s">
        <v>40</v>
      </c>
      <c r="B44" s="159"/>
      <c r="C44" s="83">
        <v>11894760</v>
      </c>
      <c r="D44" s="78">
        <f>L29</f>
        <v>0</v>
      </c>
      <c r="E44" s="148" t="s">
        <v>44</v>
      </c>
      <c r="F44" s="148"/>
      <c r="G44" s="148"/>
      <c r="H44" s="148"/>
      <c r="I44" s="149"/>
      <c r="J44" s="9"/>
      <c r="K44" s="9"/>
    </row>
    <row r="45" spans="1:11" s="10" customFormat="1" ht="26.25" customHeight="1" thickBot="1">
      <c r="A45" s="160" t="s">
        <v>43</v>
      </c>
      <c r="B45" s="161"/>
      <c r="C45" s="81">
        <v>3000000</v>
      </c>
      <c r="D45" s="80">
        <f>L34</f>
        <v>0</v>
      </c>
      <c r="E45" s="188" t="s">
        <v>45</v>
      </c>
      <c r="F45" s="188"/>
      <c r="G45" s="188"/>
      <c r="H45" s="188"/>
      <c r="I45" s="189"/>
      <c r="J45" s="21"/>
      <c r="K45" s="9"/>
    </row>
    <row r="46" spans="1:11" s="10" customFormat="1" ht="18.75">
      <c r="A46" s="77"/>
      <c r="B46" s="77"/>
      <c r="C46" s="9"/>
      <c r="D46" s="9"/>
      <c r="E46" s="3"/>
      <c r="F46" s="9"/>
      <c r="G46" s="9"/>
      <c r="H46" s="9"/>
      <c r="I46" s="9"/>
      <c r="J46" s="9"/>
      <c r="K46" s="9"/>
    </row>
    <row r="47" spans="1:11" s="10" customFormat="1" ht="26.25" customHeight="1" thickBot="1">
      <c r="A47" s="84" t="s">
        <v>49</v>
      </c>
      <c r="B47" s="76" t="s">
        <v>51</v>
      </c>
      <c r="C47" s="9"/>
      <c r="D47" s="9"/>
      <c r="E47" s="3"/>
      <c r="F47" s="9"/>
      <c r="G47" s="9"/>
      <c r="H47" s="9"/>
      <c r="I47" s="9"/>
      <c r="J47" s="9"/>
      <c r="K47" s="9"/>
    </row>
    <row r="48" spans="1:11" ht="27" customHeight="1" thickTop="1">
      <c r="A48" s="175" t="s">
        <v>52</v>
      </c>
      <c r="B48" s="176"/>
      <c r="C48" s="41">
        <f>L38</f>
        <v>0</v>
      </c>
      <c r="D48" s="22"/>
      <c r="E48" s="9"/>
      <c r="K48" s="5"/>
    </row>
    <row r="49" spans="1:11" ht="23.25" customHeight="1" thickBot="1">
      <c r="A49" s="177" t="s">
        <v>58</v>
      </c>
      <c r="B49" s="178"/>
      <c r="C49" s="40">
        <f>L39</f>
        <v>0</v>
      </c>
      <c r="D49" s="22"/>
      <c r="E49" s="9"/>
      <c r="F49" s="9"/>
      <c r="G49" s="9"/>
      <c r="H49" s="9"/>
      <c r="I49" s="9"/>
      <c r="J49" s="9"/>
      <c r="K49" s="9"/>
    </row>
    <row r="50" spans="1:11" ht="19.5" thickTop="1">
      <c r="A50" s="18"/>
      <c r="K50" s="9"/>
    </row>
    <row r="51" spans="1:4" ht="19.5" customHeight="1" thickBot="1">
      <c r="A51" s="84" t="s">
        <v>49</v>
      </c>
      <c r="B51" s="76" t="s">
        <v>53</v>
      </c>
      <c r="D51" s="28"/>
    </row>
    <row r="52" spans="1:4" ht="27" customHeight="1" thickBot="1" thickTop="1">
      <c r="A52" s="179" t="s">
        <v>15</v>
      </c>
      <c r="B52" s="180"/>
      <c r="C52" s="20"/>
      <c r="D52" s="28"/>
    </row>
    <row r="53" spans="1:4" ht="19.5" thickTop="1">
      <c r="A53" s="25" t="s">
        <v>14</v>
      </c>
      <c r="D53" s="28"/>
    </row>
    <row r="54" ht="19.5" customHeight="1">
      <c r="D54" s="28"/>
    </row>
    <row r="56" spans="1:12" s="27" customFormat="1" ht="19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"/>
      <c r="L56" s="26"/>
    </row>
    <row r="57" spans="1:12" s="27" customFormat="1" ht="19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"/>
      <c r="L57" s="26"/>
    </row>
    <row r="58" spans="1:12" s="27" customFormat="1" ht="19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"/>
      <c r="L58" s="26"/>
    </row>
    <row r="59" spans="1:12" s="27" customFormat="1" ht="19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"/>
      <c r="L59" s="26"/>
    </row>
    <row r="60" spans="1:12" s="27" customFormat="1" ht="19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s="27" customFormat="1" ht="19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s="27" customFormat="1" ht="19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s="27" customFormat="1" ht="19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s="27" customFormat="1" ht="19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s="27" customFormat="1" ht="19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s="27" customFormat="1" ht="19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s="27" customFormat="1" ht="19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s="27" customFormat="1" ht="19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s="27" customFormat="1" ht="19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s="27" customFormat="1" ht="19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ht="19.5" customHeight="1">
      <c r="K71" s="26"/>
    </row>
    <row r="72" ht="19.5" customHeight="1">
      <c r="K72" s="26"/>
    </row>
    <row r="73" ht="19.5" customHeight="1">
      <c r="K73" s="26"/>
    </row>
    <row r="74" ht="19.5" customHeight="1">
      <c r="K74" s="26"/>
    </row>
  </sheetData>
  <sheetProtection/>
  <mergeCells count="38">
    <mergeCell ref="G9:K9"/>
    <mergeCell ref="A29:B29"/>
    <mergeCell ref="A37:B37"/>
    <mergeCell ref="A12:B12"/>
    <mergeCell ref="A24:B24"/>
    <mergeCell ref="A30:B30"/>
    <mergeCell ref="A35:B35"/>
    <mergeCell ref="G13:G22"/>
    <mergeCell ref="H13:H22"/>
    <mergeCell ref="I13:I22"/>
    <mergeCell ref="A48:B48"/>
    <mergeCell ref="A49:B49"/>
    <mergeCell ref="A52:B52"/>
    <mergeCell ref="F10:F11"/>
    <mergeCell ref="A38:B38"/>
    <mergeCell ref="A39:B39"/>
    <mergeCell ref="D13:D22"/>
    <mergeCell ref="A40:D40"/>
    <mergeCell ref="E45:I45"/>
    <mergeCell ref="E43:I43"/>
    <mergeCell ref="A43:B43"/>
    <mergeCell ref="A44:B44"/>
    <mergeCell ref="A45:B45"/>
    <mergeCell ref="A9:A11"/>
    <mergeCell ref="B9:B11"/>
    <mergeCell ref="C9:F9"/>
    <mergeCell ref="C10:C11"/>
    <mergeCell ref="D10:D11"/>
    <mergeCell ref="B3:G3"/>
    <mergeCell ref="J13:J22"/>
    <mergeCell ref="K13:K22"/>
    <mergeCell ref="L13:L22"/>
    <mergeCell ref="A34:B34"/>
    <mergeCell ref="E44:I44"/>
    <mergeCell ref="L9:L11"/>
    <mergeCell ref="E10:E11"/>
    <mergeCell ref="A28:B28"/>
    <mergeCell ref="A23:B23"/>
  </mergeCells>
  <printOptions/>
  <pageMargins left="0.1968503937007874" right="0.1968503937007874" top="0.5905511811023623" bottom="0.1968503937007874" header="0.3937007874015748" footer="0.1968503937007874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="70" zoomScaleNormal="70" zoomScaleSheetLayoutView="70" zoomScalePageLayoutView="70" workbookViewId="0" topLeftCell="A1">
      <selection activeCell="A1" sqref="A1"/>
    </sheetView>
  </sheetViews>
  <sheetFormatPr defaultColWidth="9.125" defaultRowHeight="19.5" customHeight="1"/>
  <cols>
    <col min="1" max="1" width="6.625" style="3" customWidth="1"/>
    <col min="2" max="2" width="57.875" style="3" customWidth="1"/>
    <col min="3" max="6" width="25.125" style="3" customWidth="1"/>
    <col min="7" max="10" width="22.50390625" style="3" bestFit="1" customWidth="1"/>
    <col min="11" max="11" width="22.875" style="3" bestFit="1" customWidth="1"/>
    <col min="12" max="12" width="24.50390625" style="3" customWidth="1"/>
    <col min="13" max="13" width="7.50390625" style="3" customWidth="1"/>
    <col min="14" max="16384" width="9.125" style="3" customWidth="1"/>
  </cols>
  <sheetData>
    <row r="1" ht="29.25" customHeight="1">
      <c r="A1" s="135" t="s">
        <v>65</v>
      </c>
    </row>
    <row r="2" ht="14.25"/>
    <row r="3" spans="2:7" ht="27.75">
      <c r="B3" s="136" t="s">
        <v>67</v>
      </c>
      <c r="C3" s="136"/>
      <c r="D3" s="136"/>
      <c r="E3" s="136"/>
      <c r="F3" s="136"/>
      <c r="G3" s="136"/>
    </row>
    <row r="5" s="1" customFormat="1" ht="47.25" customHeight="1">
      <c r="D5" s="8" t="s">
        <v>4</v>
      </c>
    </row>
    <row r="6" s="1" customFormat="1" ht="47.25" customHeight="1">
      <c r="D6" s="8" t="s">
        <v>5</v>
      </c>
    </row>
    <row r="7" spans="4:7" s="1" customFormat="1" ht="47.25" customHeight="1">
      <c r="D7" s="8" t="s">
        <v>3</v>
      </c>
      <c r="G7" s="2" t="s">
        <v>6</v>
      </c>
    </row>
    <row r="8" s="1" customFormat="1" ht="19.5" customHeight="1"/>
    <row r="9" ht="19.5" customHeight="1" thickBot="1">
      <c r="L9" s="4" t="s">
        <v>2</v>
      </c>
    </row>
    <row r="10" spans="1:12" s="5" customFormat="1" ht="19.5" customHeight="1">
      <c r="A10" s="162" t="s">
        <v>0</v>
      </c>
      <c r="B10" s="165" t="s">
        <v>1</v>
      </c>
      <c r="C10" s="168" t="s">
        <v>11</v>
      </c>
      <c r="D10" s="169"/>
      <c r="E10" s="169"/>
      <c r="F10" s="170"/>
      <c r="G10" s="192" t="s">
        <v>66</v>
      </c>
      <c r="H10" s="193"/>
      <c r="I10" s="193"/>
      <c r="J10" s="193"/>
      <c r="K10" s="194"/>
      <c r="L10" s="150" t="s">
        <v>19</v>
      </c>
    </row>
    <row r="11" spans="1:12" s="5" customFormat="1" ht="30" customHeight="1">
      <c r="A11" s="163"/>
      <c r="B11" s="166"/>
      <c r="C11" s="171" t="s">
        <v>48</v>
      </c>
      <c r="D11" s="173" t="s">
        <v>46</v>
      </c>
      <c r="E11" s="152" t="s">
        <v>12</v>
      </c>
      <c r="F11" s="181" t="s">
        <v>47</v>
      </c>
      <c r="G11" s="85">
        <v>5</v>
      </c>
      <c r="H11" s="85">
        <f aca="true" t="shared" si="0" ref="H11:K12">G11+1</f>
        <v>6</v>
      </c>
      <c r="I11" s="85">
        <f t="shared" si="0"/>
        <v>7</v>
      </c>
      <c r="J11" s="85">
        <f t="shared" si="0"/>
        <v>8</v>
      </c>
      <c r="K11" s="85">
        <f t="shared" si="0"/>
        <v>9</v>
      </c>
      <c r="L11" s="151"/>
    </row>
    <row r="12" spans="1:12" s="5" customFormat="1" ht="30" customHeight="1">
      <c r="A12" s="164"/>
      <c r="B12" s="167"/>
      <c r="C12" s="172"/>
      <c r="D12" s="174"/>
      <c r="E12" s="153"/>
      <c r="F12" s="182"/>
      <c r="G12" s="86">
        <v>2023</v>
      </c>
      <c r="H12" s="86">
        <f t="shared" si="0"/>
        <v>2024</v>
      </c>
      <c r="I12" s="86">
        <f t="shared" si="0"/>
        <v>2025</v>
      </c>
      <c r="J12" s="86">
        <f t="shared" si="0"/>
        <v>2026</v>
      </c>
      <c r="K12" s="86">
        <f t="shared" si="0"/>
        <v>2027</v>
      </c>
      <c r="L12" s="151"/>
    </row>
    <row r="13" spans="1:12" ht="27" customHeight="1">
      <c r="A13" s="199" t="s">
        <v>30</v>
      </c>
      <c r="B13" s="200"/>
      <c r="C13" s="32"/>
      <c r="D13" s="32"/>
      <c r="E13" s="35"/>
      <c r="F13" s="35"/>
      <c r="G13" s="36"/>
      <c r="H13" s="32"/>
      <c r="I13" s="32"/>
      <c r="J13" s="32"/>
      <c r="K13" s="37"/>
      <c r="L13" s="70"/>
    </row>
    <row r="14" spans="1:12" ht="27" customHeight="1">
      <c r="A14" s="6" t="s">
        <v>8</v>
      </c>
      <c r="B14" s="16" t="s">
        <v>28</v>
      </c>
      <c r="C14" s="11">
        <v>0</v>
      </c>
      <c r="D14" s="137">
        <f>ROUNDUP(SUM(C14:C23)*F41,0)</f>
        <v>125034</v>
      </c>
      <c r="E14" s="133"/>
      <c r="F14" s="133"/>
      <c r="G14" s="204">
        <f>$D$14*12</f>
        <v>1500408</v>
      </c>
      <c r="H14" s="137">
        <f>$D$14*12</f>
        <v>1500408</v>
      </c>
      <c r="I14" s="137">
        <f>$D$14*12</f>
        <v>1500408</v>
      </c>
      <c r="J14" s="137">
        <f>$D$14*12</f>
        <v>1500408</v>
      </c>
      <c r="K14" s="140">
        <f>$D$14*12</f>
        <v>1500408</v>
      </c>
      <c r="L14" s="143">
        <f>SUM(G14:K23)</f>
        <v>7502040</v>
      </c>
    </row>
    <row r="15" spans="1:12" ht="27" customHeight="1">
      <c r="A15" s="6" t="s">
        <v>9</v>
      </c>
      <c r="B15" s="16" t="s">
        <v>37</v>
      </c>
      <c r="C15" s="11">
        <v>0</v>
      </c>
      <c r="D15" s="138"/>
      <c r="E15" s="133"/>
      <c r="F15" s="133"/>
      <c r="G15" s="205"/>
      <c r="H15" s="138"/>
      <c r="I15" s="138"/>
      <c r="J15" s="138"/>
      <c r="K15" s="141"/>
      <c r="L15" s="144"/>
    </row>
    <row r="16" spans="1:12" ht="27" customHeight="1">
      <c r="A16" s="6" t="s">
        <v>7</v>
      </c>
      <c r="B16" s="17" t="s">
        <v>62</v>
      </c>
      <c r="C16" s="11">
        <f>50000</f>
        <v>50000</v>
      </c>
      <c r="D16" s="138"/>
      <c r="E16" s="133"/>
      <c r="F16" s="133"/>
      <c r="G16" s="205"/>
      <c r="H16" s="138"/>
      <c r="I16" s="138"/>
      <c r="J16" s="138"/>
      <c r="K16" s="141"/>
      <c r="L16" s="144"/>
    </row>
    <row r="17" spans="1:12" ht="27" customHeight="1">
      <c r="A17" s="6" t="s">
        <v>16</v>
      </c>
      <c r="B17" s="16" t="s">
        <v>27</v>
      </c>
      <c r="C17" s="11">
        <v>6000000</v>
      </c>
      <c r="D17" s="138"/>
      <c r="E17" s="133"/>
      <c r="F17" s="133"/>
      <c r="G17" s="205"/>
      <c r="H17" s="138"/>
      <c r="I17" s="138"/>
      <c r="J17" s="138"/>
      <c r="K17" s="141"/>
      <c r="L17" s="144"/>
    </row>
    <row r="18" spans="1:12" ht="27" customHeight="1">
      <c r="A18" s="6" t="s">
        <v>20</v>
      </c>
      <c r="B18" s="16" t="s">
        <v>34</v>
      </c>
      <c r="C18" s="11">
        <v>250000</v>
      </c>
      <c r="D18" s="138"/>
      <c r="E18" s="133"/>
      <c r="F18" s="133"/>
      <c r="G18" s="205"/>
      <c r="H18" s="138"/>
      <c r="I18" s="138"/>
      <c r="J18" s="138"/>
      <c r="K18" s="141"/>
      <c r="L18" s="144"/>
    </row>
    <row r="19" spans="1:12" ht="27" customHeight="1">
      <c r="A19" s="6" t="s">
        <v>21</v>
      </c>
      <c r="B19" s="16" t="s">
        <v>26</v>
      </c>
      <c r="C19" s="11">
        <v>200000</v>
      </c>
      <c r="D19" s="138"/>
      <c r="E19" s="133"/>
      <c r="F19" s="133"/>
      <c r="G19" s="205"/>
      <c r="H19" s="138"/>
      <c r="I19" s="138"/>
      <c r="J19" s="138"/>
      <c r="K19" s="141"/>
      <c r="L19" s="144"/>
    </row>
    <row r="20" spans="1:12" ht="27" customHeight="1">
      <c r="A20" s="6" t="s">
        <v>22</v>
      </c>
      <c r="B20" s="16" t="s">
        <v>29</v>
      </c>
      <c r="C20" s="11">
        <v>220000</v>
      </c>
      <c r="D20" s="138"/>
      <c r="E20" s="133"/>
      <c r="F20" s="133"/>
      <c r="G20" s="205"/>
      <c r="H20" s="138"/>
      <c r="I20" s="138"/>
      <c r="J20" s="138"/>
      <c r="K20" s="141"/>
      <c r="L20" s="144"/>
    </row>
    <row r="21" spans="1:12" ht="27" customHeight="1">
      <c r="A21" s="6" t="s">
        <v>23</v>
      </c>
      <c r="B21" s="16" t="s">
        <v>61</v>
      </c>
      <c r="C21" s="11">
        <f>50000+100000</f>
        <v>150000</v>
      </c>
      <c r="D21" s="138"/>
      <c r="E21" s="133"/>
      <c r="F21" s="133"/>
      <c r="G21" s="205"/>
      <c r="H21" s="138"/>
      <c r="I21" s="138"/>
      <c r="J21" s="138"/>
      <c r="K21" s="141"/>
      <c r="L21" s="144"/>
    </row>
    <row r="22" spans="1:12" ht="27" customHeight="1">
      <c r="A22" s="6" t="s">
        <v>24</v>
      </c>
      <c r="B22" s="16"/>
      <c r="C22" s="11"/>
      <c r="D22" s="138"/>
      <c r="E22" s="133"/>
      <c r="F22" s="133"/>
      <c r="G22" s="205"/>
      <c r="H22" s="138"/>
      <c r="I22" s="138"/>
      <c r="J22" s="138"/>
      <c r="K22" s="141"/>
      <c r="L22" s="144"/>
    </row>
    <row r="23" spans="1:12" ht="27" customHeight="1" thickBot="1">
      <c r="A23" s="52" t="s">
        <v>25</v>
      </c>
      <c r="B23" s="68"/>
      <c r="C23" s="69"/>
      <c r="D23" s="139"/>
      <c r="E23" s="134"/>
      <c r="F23" s="134"/>
      <c r="G23" s="206"/>
      <c r="H23" s="139"/>
      <c r="I23" s="139"/>
      <c r="J23" s="139"/>
      <c r="K23" s="142"/>
      <c r="L23" s="145"/>
    </row>
    <row r="24" spans="1:12" ht="45" customHeight="1" thickTop="1">
      <c r="A24" s="154" t="s">
        <v>38</v>
      </c>
      <c r="B24" s="155"/>
      <c r="C24" s="87">
        <f>SUM(C14:C23)</f>
        <v>6870000</v>
      </c>
      <c r="D24" s="87">
        <f>SUM(D14:D23)</f>
        <v>125034</v>
      </c>
      <c r="E24" s="88"/>
      <c r="F24" s="88"/>
      <c r="G24" s="87">
        <f aca="true" t="shared" si="1" ref="G24:L24">G14</f>
        <v>1500408</v>
      </c>
      <c r="H24" s="87">
        <f t="shared" si="1"/>
        <v>1500408</v>
      </c>
      <c r="I24" s="87">
        <f t="shared" si="1"/>
        <v>1500408</v>
      </c>
      <c r="J24" s="87">
        <f t="shared" si="1"/>
        <v>1500408</v>
      </c>
      <c r="K24" s="87">
        <f t="shared" si="1"/>
        <v>1500408</v>
      </c>
      <c r="L24" s="89">
        <f t="shared" si="1"/>
        <v>7502040</v>
      </c>
    </row>
    <row r="25" spans="1:12" ht="27" customHeight="1">
      <c r="A25" s="199" t="s">
        <v>31</v>
      </c>
      <c r="B25" s="200"/>
      <c r="C25" s="38"/>
      <c r="D25" s="30"/>
      <c r="E25" s="33"/>
      <c r="F25" s="33"/>
      <c r="G25" s="67"/>
      <c r="H25" s="71"/>
      <c r="I25" s="71"/>
      <c r="J25" s="71"/>
      <c r="K25" s="72"/>
      <c r="L25" s="73"/>
    </row>
    <row r="26" spans="1:12" ht="27" customHeight="1">
      <c r="A26" s="6" t="s">
        <v>8</v>
      </c>
      <c r="B26" s="42" t="s">
        <v>35</v>
      </c>
      <c r="C26" s="38"/>
      <c r="D26" s="12">
        <v>70000</v>
      </c>
      <c r="E26" s="33"/>
      <c r="F26" s="33"/>
      <c r="G26" s="58">
        <f>$D$26*12</f>
        <v>840000</v>
      </c>
      <c r="H26" s="43">
        <f>$D$26*12</f>
        <v>840000</v>
      </c>
      <c r="I26" s="43">
        <f>$D$26*12</f>
        <v>840000</v>
      </c>
      <c r="J26" s="43">
        <f>$D$26*12</f>
        <v>840000</v>
      </c>
      <c r="K26" s="59">
        <f>$D$26*12</f>
        <v>840000</v>
      </c>
      <c r="L26" s="44">
        <f>SUM(G26:K26)</f>
        <v>4200000</v>
      </c>
    </row>
    <row r="27" spans="1:12" ht="27" customHeight="1">
      <c r="A27" s="6" t="s">
        <v>9</v>
      </c>
      <c r="B27" s="42"/>
      <c r="C27" s="38"/>
      <c r="D27" s="12"/>
      <c r="E27" s="33"/>
      <c r="F27" s="33"/>
      <c r="G27" s="58">
        <f>$D$27*12</f>
        <v>0</v>
      </c>
      <c r="H27" s="43">
        <f>$D$27*12</f>
        <v>0</v>
      </c>
      <c r="I27" s="43">
        <f>$D$27*12</f>
        <v>0</v>
      </c>
      <c r="J27" s="43">
        <f>$D$27*12</f>
        <v>0</v>
      </c>
      <c r="K27" s="59">
        <f>$D$27*12</f>
        <v>0</v>
      </c>
      <c r="L27" s="44">
        <f>SUM(G27:K27)</f>
        <v>0</v>
      </c>
    </row>
    <row r="28" spans="1:12" ht="27" customHeight="1" thickBot="1">
      <c r="A28" s="46" t="s">
        <v>10</v>
      </c>
      <c r="B28" s="47"/>
      <c r="C28" s="48"/>
      <c r="D28" s="49"/>
      <c r="E28" s="50"/>
      <c r="F28" s="50"/>
      <c r="G28" s="60">
        <f>$D$28*12</f>
        <v>0</v>
      </c>
      <c r="H28" s="49">
        <f>$D$28*12</f>
        <v>0</v>
      </c>
      <c r="I28" s="49">
        <f>$D$28*12</f>
        <v>0</v>
      </c>
      <c r="J28" s="49">
        <f>$D$28*12</f>
        <v>0</v>
      </c>
      <c r="K28" s="61">
        <f>$D$28*12</f>
        <v>0</v>
      </c>
      <c r="L28" s="51">
        <f>SUM(G28:K28)</f>
        <v>0</v>
      </c>
    </row>
    <row r="29" spans="1:12" ht="45" customHeight="1" thickTop="1">
      <c r="A29" s="146" t="s">
        <v>36</v>
      </c>
      <c r="B29" s="147"/>
      <c r="C29" s="90"/>
      <c r="D29" s="91">
        <f>SUM(D26:D28)</f>
        <v>70000</v>
      </c>
      <c r="E29" s="92"/>
      <c r="F29" s="92"/>
      <c r="G29" s="93">
        <f aca="true" t="shared" si="2" ref="G29:L29">SUM(G26:G28)</f>
        <v>840000</v>
      </c>
      <c r="H29" s="94">
        <f t="shared" si="2"/>
        <v>840000</v>
      </c>
      <c r="I29" s="94">
        <f t="shared" si="2"/>
        <v>840000</v>
      </c>
      <c r="J29" s="94">
        <f t="shared" si="2"/>
        <v>840000</v>
      </c>
      <c r="K29" s="95">
        <f t="shared" si="2"/>
        <v>840000</v>
      </c>
      <c r="L29" s="96">
        <f t="shared" si="2"/>
        <v>4200000</v>
      </c>
    </row>
    <row r="30" spans="1:12" ht="45" customHeight="1">
      <c r="A30" s="195" t="s">
        <v>56</v>
      </c>
      <c r="B30" s="196" t="s">
        <v>18</v>
      </c>
      <c r="C30" s="97"/>
      <c r="D30" s="98">
        <f>D24+D29</f>
        <v>195034</v>
      </c>
      <c r="E30" s="99"/>
      <c r="F30" s="99"/>
      <c r="G30" s="100">
        <f aca="true" t="shared" si="3" ref="G30:L30">G24+G29</f>
        <v>2340408</v>
      </c>
      <c r="H30" s="101">
        <f t="shared" si="3"/>
        <v>2340408</v>
      </c>
      <c r="I30" s="101">
        <f t="shared" si="3"/>
        <v>2340408</v>
      </c>
      <c r="J30" s="101">
        <f t="shared" si="3"/>
        <v>2340408</v>
      </c>
      <c r="K30" s="102">
        <f t="shared" si="3"/>
        <v>2340408</v>
      </c>
      <c r="L30" s="103">
        <f>L24+L29</f>
        <v>11702040</v>
      </c>
    </row>
    <row r="31" spans="1:12" ht="27" customHeight="1">
      <c r="A31" s="201" t="s">
        <v>32</v>
      </c>
      <c r="B31" s="202"/>
      <c r="C31" s="39"/>
      <c r="D31" s="31"/>
      <c r="E31" s="31"/>
      <c r="F31" s="123"/>
      <c r="G31" s="39"/>
      <c r="H31" s="31"/>
      <c r="I31" s="31"/>
      <c r="J31" s="31"/>
      <c r="K31" s="45"/>
      <c r="L31" s="74"/>
    </row>
    <row r="32" spans="1:12" ht="27" customHeight="1">
      <c r="A32" s="75" t="s">
        <v>8</v>
      </c>
      <c r="B32" s="17" t="s">
        <v>63</v>
      </c>
      <c r="C32" s="38"/>
      <c r="D32" s="29"/>
      <c r="E32" s="34">
        <v>45000</v>
      </c>
      <c r="F32" s="124"/>
      <c r="G32" s="11">
        <f>$E$32*12</f>
        <v>540000</v>
      </c>
      <c r="H32" s="13">
        <f>$E$32*12</f>
        <v>540000</v>
      </c>
      <c r="I32" s="13">
        <f>$E$32*12</f>
        <v>540000</v>
      </c>
      <c r="J32" s="13">
        <f>$E$32*12</f>
        <v>540000</v>
      </c>
      <c r="K32" s="57">
        <f>$E$32*12</f>
        <v>540000</v>
      </c>
      <c r="L32" s="14">
        <f>SUM(G32:K32)</f>
        <v>2700000</v>
      </c>
    </row>
    <row r="33" spans="1:12" ht="27" customHeight="1">
      <c r="A33" s="75" t="s">
        <v>9</v>
      </c>
      <c r="B33" s="16" t="s">
        <v>37</v>
      </c>
      <c r="C33" s="38"/>
      <c r="D33" s="29"/>
      <c r="E33" s="34"/>
      <c r="F33" s="124"/>
      <c r="G33" s="11">
        <f>$E$33*12</f>
        <v>0</v>
      </c>
      <c r="H33" s="13">
        <f>$E$33*12</f>
        <v>0</v>
      </c>
      <c r="I33" s="13">
        <f>$E$33*12</f>
        <v>0</v>
      </c>
      <c r="J33" s="13">
        <f>$E$33*12</f>
        <v>0</v>
      </c>
      <c r="K33" s="57">
        <f>$E$33*12</f>
        <v>0</v>
      </c>
      <c r="L33" s="14">
        <f>SUM(G33:K33)</f>
        <v>0</v>
      </c>
    </row>
    <row r="34" spans="1:12" ht="27" customHeight="1" thickBot="1">
      <c r="A34" s="75" t="s">
        <v>7</v>
      </c>
      <c r="B34" s="62" t="s">
        <v>54</v>
      </c>
      <c r="C34" s="63"/>
      <c r="D34" s="64"/>
      <c r="E34" s="65"/>
      <c r="F34" s="125"/>
      <c r="G34" s="128">
        <f>$E$34*12</f>
        <v>0</v>
      </c>
      <c r="H34" s="66">
        <f>$E$34*12</f>
        <v>0</v>
      </c>
      <c r="I34" s="66">
        <f>$E$34*12</f>
        <v>0</v>
      </c>
      <c r="J34" s="66">
        <f>$E$34*12</f>
        <v>0</v>
      </c>
      <c r="K34" s="129">
        <f>$E$34*12</f>
        <v>0</v>
      </c>
      <c r="L34" s="14">
        <f>SUM(G34:K34)</f>
        <v>0</v>
      </c>
    </row>
    <row r="35" spans="1:12" ht="45" customHeight="1" thickTop="1">
      <c r="A35" s="146" t="s">
        <v>68</v>
      </c>
      <c r="B35" s="147"/>
      <c r="C35" s="90"/>
      <c r="D35" s="104"/>
      <c r="E35" s="105">
        <f>SUM(E32:E34)</f>
        <v>45000</v>
      </c>
      <c r="F35" s="105"/>
      <c r="G35" s="93">
        <f aca="true" t="shared" si="4" ref="G35:L35">SUM(G32:G34)</f>
        <v>540000</v>
      </c>
      <c r="H35" s="94">
        <f t="shared" si="4"/>
        <v>540000</v>
      </c>
      <c r="I35" s="94">
        <f t="shared" si="4"/>
        <v>540000</v>
      </c>
      <c r="J35" s="94">
        <f t="shared" si="4"/>
        <v>540000</v>
      </c>
      <c r="K35" s="95">
        <f t="shared" si="4"/>
        <v>540000</v>
      </c>
      <c r="L35" s="96">
        <f t="shared" si="4"/>
        <v>2700000</v>
      </c>
    </row>
    <row r="36" spans="1:12" ht="27" customHeight="1">
      <c r="A36" s="203" t="s">
        <v>33</v>
      </c>
      <c r="B36" s="202"/>
      <c r="C36" s="39"/>
      <c r="D36" s="31"/>
      <c r="E36" s="31"/>
      <c r="F36" s="126"/>
      <c r="G36" s="39"/>
      <c r="H36" s="31"/>
      <c r="I36" s="31"/>
      <c r="J36" s="31"/>
      <c r="K36" s="45"/>
      <c r="L36" s="74"/>
    </row>
    <row r="37" spans="1:12" ht="27" customHeight="1" thickBot="1">
      <c r="A37" s="52" t="s">
        <v>8</v>
      </c>
      <c r="B37" s="53" t="s">
        <v>17</v>
      </c>
      <c r="C37" s="54"/>
      <c r="D37" s="55"/>
      <c r="E37" s="55"/>
      <c r="F37" s="127">
        <v>1800000</v>
      </c>
      <c r="G37" s="54"/>
      <c r="H37" s="55"/>
      <c r="I37" s="55"/>
      <c r="J37" s="55"/>
      <c r="K37" s="130">
        <f>F37</f>
        <v>1800000</v>
      </c>
      <c r="L37" s="56">
        <f>K37</f>
        <v>1800000</v>
      </c>
    </row>
    <row r="38" spans="1:12" ht="45" customHeight="1" thickBot="1" thickTop="1">
      <c r="A38" s="197" t="s">
        <v>64</v>
      </c>
      <c r="B38" s="198"/>
      <c r="C38" s="106"/>
      <c r="D38" s="107"/>
      <c r="E38" s="108"/>
      <c r="F38" s="108">
        <f>F37</f>
        <v>1800000</v>
      </c>
      <c r="G38" s="131"/>
      <c r="H38" s="109"/>
      <c r="I38" s="109"/>
      <c r="J38" s="109"/>
      <c r="K38" s="132">
        <f>K37</f>
        <v>1800000</v>
      </c>
      <c r="L38" s="110">
        <f>L37</f>
        <v>1800000</v>
      </c>
    </row>
    <row r="39" spans="1:13" s="5" customFormat="1" ht="45" customHeight="1">
      <c r="A39" s="183" t="s">
        <v>59</v>
      </c>
      <c r="B39" s="184"/>
      <c r="C39" s="111">
        <f>C24+C30+C35+C38</f>
        <v>6870000</v>
      </c>
      <c r="D39" s="112">
        <f>D30+D35</f>
        <v>195034</v>
      </c>
      <c r="E39" s="113">
        <f>E35</f>
        <v>45000</v>
      </c>
      <c r="F39" s="113">
        <f>F38</f>
        <v>1800000</v>
      </c>
      <c r="G39" s="111">
        <f aca="true" t="shared" si="5" ref="G39:L39">G30+G35+G38</f>
        <v>2880408</v>
      </c>
      <c r="H39" s="114">
        <f t="shared" si="5"/>
        <v>2880408</v>
      </c>
      <c r="I39" s="114">
        <f t="shared" si="5"/>
        <v>2880408</v>
      </c>
      <c r="J39" s="114">
        <f t="shared" si="5"/>
        <v>2880408</v>
      </c>
      <c r="K39" s="115">
        <f t="shared" si="5"/>
        <v>4680408</v>
      </c>
      <c r="L39" s="116">
        <f t="shared" si="5"/>
        <v>16202040</v>
      </c>
      <c r="M39" s="3"/>
    </row>
    <row r="40" spans="1:13" s="5" customFormat="1" ht="45" customHeight="1" thickBot="1">
      <c r="A40" s="185" t="s">
        <v>55</v>
      </c>
      <c r="B40" s="186"/>
      <c r="C40" s="117">
        <f>C39*1.1</f>
        <v>7557000.000000001</v>
      </c>
      <c r="D40" s="118">
        <f>D39*1.1</f>
        <v>214537.40000000002</v>
      </c>
      <c r="E40" s="119">
        <f>E39*1.1</f>
        <v>49500.00000000001</v>
      </c>
      <c r="F40" s="119">
        <f>F39*1.1</f>
        <v>1980000.0000000002</v>
      </c>
      <c r="G40" s="117">
        <f>ROUND(G39*1.1,0)</f>
        <v>3168449</v>
      </c>
      <c r="H40" s="120">
        <f>ROUND(H39*1.1,0)</f>
        <v>3168449</v>
      </c>
      <c r="I40" s="120">
        <f>ROUND(I39*1.1,0)</f>
        <v>3168449</v>
      </c>
      <c r="J40" s="120">
        <f>ROUND(J39*1.1,0)</f>
        <v>3168449</v>
      </c>
      <c r="K40" s="121">
        <f>ROUND(K39*1.1,0)</f>
        <v>5148449</v>
      </c>
      <c r="L40" s="122">
        <f>SUM(G40:K40)</f>
        <v>17822245</v>
      </c>
      <c r="M40" s="3"/>
    </row>
    <row r="41" spans="1:11" s="5" customFormat="1" ht="26.25" customHeight="1">
      <c r="A41" s="187" t="s">
        <v>39</v>
      </c>
      <c r="B41" s="187"/>
      <c r="C41" s="187"/>
      <c r="D41" s="187"/>
      <c r="E41" s="23" t="s">
        <v>13</v>
      </c>
      <c r="F41" s="24">
        <v>0.0182</v>
      </c>
      <c r="G41" s="23"/>
      <c r="J41" s="9"/>
      <c r="K41" s="9"/>
    </row>
    <row r="42" spans="1:11" s="5" customFormat="1" ht="18.75">
      <c r="A42" s="76"/>
      <c r="B42" s="18"/>
      <c r="C42" s="21"/>
      <c r="E42" s="23"/>
      <c r="F42" s="24"/>
      <c r="G42" s="23"/>
      <c r="J42" s="9"/>
      <c r="K42" s="9"/>
    </row>
    <row r="43" spans="1:13" s="5" customFormat="1" ht="26.25" customHeight="1" thickBot="1">
      <c r="A43" s="84" t="s">
        <v>49</v>
      </c>
      <c r="B43" s="76" t="s">
        <v>50</v>
      </c>
      <c r="C43" s="21"/>
      <c r="E43" s="9"/>
      <c r="F43" s="9"/>
      <c r="G43" s="9"/>
      <c r="H43" s="9"/>
      <c r="I43" s="15"/>
      <c r="J43" s="9"/>
      <c r="L43" s="9"/>
      <c r="M43" s="7"/>
    </row>
    <row r="44" spans="1:13" s="10" customFormat="1" ht="26.25" customHeight="1" thickTop="1">
      <c r="A44" s="156"/>
      <c r="B44" s="157"/>
      <c r="C44" s="82" t="s">
        <v>42</v>
      </c>
      <c r="D44" s="79" t="s">
        <v>41</v>
      </c>
      <c r="E44" s="190" t="s">
        <v>60</v>
      </c>
      <c r="F44" s="190"/>
      <c r="G44" s="190"/>
      <c r="H44" s="190"/>
      <c r="I44" s="191"/>
      <c r="J44" s="9"/>
      <c r="K44" s="9"/>
      <c r="L44" s="19"/>
      <c r="M44" s="19"/>
    </row>
    <row r="45" spans="1:11" s="10" customFormat="1" ht="26.25" customHeight="1">
      <c r="A45" s="158" t="s">
        <v>40</v>
      </c>
      <c r="B45" s="159"/>
      <c r="C45" s="83">
        <v>11894760</v>
      </c>
      <c r="D45" s="78">
        <f>L30</f>
        <v>11702040</v>
      </c>
      <c r="E45" s="148" t="s">
        <v>44</v>
      </c>
      <c r="F45" s="148"/>
      <c r="G45" s="148"/>
      <c r="H45" s="148"/>
      <c r="I45" s="149"/>
      <c r="J45" s="9"/>
      <c r="K45" s="9"/>
    </row>
    <row r="46" spans="1:11" s="10" customFormat="1" ht="26.25" customHeight="1" thickBot="1">
      <c r="A46" s="160" t="s">
        <v>43</v>
      </c>
      <c r="B46" s="161"/>
      <c r="C46" s="81">
        <v>3000000</v>
      </c>
      <c r="D46" s="80">
        <f>L35</f>
        <v>2700000</v>
      </c>
      <c r="E46" s="188" t="s">
        <v>45</v>
      </c>
      <c r="F46" s="188"/>
      <c r="G46" s="188"/>
      <c r="H46" s="188"/>
      <c r="I46" s="189"/>
      <c r="J46" s="21"/>
      <c r="K46" s="9"/>
    </row>
    <row r="47" spans="1:11" s="10" customFormat="1" ht="18.75">
      <c r="A47" s="77"/>
      <c r="B47" s="77"/>
      <c r="C47" s="9"/>
      <c r="D47" s="9"/>
      <c r="E47" s="3"/>
      <c r="F47" s="9"/>
      <c r="G47" s="9"/>
      <c r="H47" s="9"/>
      <c r="I47" s="9"/>
      <c r="J47" s="9"/>
      <c r="K47" s="9"/>
    </row>
    <row r="48" spans="1:11" s="10" customFormat="1" ht="26.25" customHeight="1" thickBot="1">
      <c r="A48" s="84" t="s">
        <v>49</v>
      </c>
      <c r="B48" s="76" t="s">
        <v>51</v>
      </c>
      <c r="C48" s="9"/>
      <c r="D48" s="9"/>
      <c r="E48" s="3"/>
      <c r="F48" s="9"/>
      <c r="G48" s="9"/>
      <c r="H48" s="9"/>
      <c r="I48" s="9"/>
      <c r="J48" s="9"/>
      <c r="K48" s="9"/>
    </row>
    <row r="49" spans="1:11" ht="27" customHeight="1" thickTop="1">
      <c r="A49" s="175" t="s">
        <v>52</v>
      </c>
      <c r="B49" s="176"/>
      <c r="C49" s="41">
        <f>L39</f>
        <v>16202040</v>
      </c>
      <c r="D49" s="22"/>
      <c r="E49" s="9"/>
      <c r="K49" s="5"/>
    </row>
    <row r="50" spans="1:11" ht="23.25" customHeight="1" thickBot="1">
      <c r="A50" s="177" t="s">
        <v>58</v>
      </c>
      <c r="B50" s="178"/>
      <c r="C50" s="40">
        <f>L40</f>
        <v>17822245</v>
      </c>
      <c r="D50" s="22"/>
      <c r="E50" s="9"/>
      <c r="F50" s="9"/>
      <c r="G50" s="9"/>
      <c r="H50" s="9"/>
      <c r="I50" s="9"/>
      <c r="J50" s="9"/>
      <c r="K50" s="9"/>
    </row>
    <row r="51" spans="1:11" ht="19.5" thickTop="1">
      <c r="A51" s="18"/>
      <c r="K51" s="9"/>
    </row>
    <row r="52" spans="1:4" ht="19.5" customHeight="1" thickBot="1">
      <c r="A52" s="84" t="s">
        <v>49</v>
      </c>
      <c r="B52" s="76" t="s">
        <v>53</v>
      </c>
      <c r="D52" s="28"/>
    </row>
    <row r="53" spans="1:4" ht="27" customHeight="1" thickBot="1" thickTop="1">
      <c r="A53" s="179" t="s">
        <v>15</v>
      </c>
      <c r="B53" s="180"/>
      <c r="C53" s="20">
        <v>50000</v>
      </c>
      <c r="D53" s="28"/>
    </row>
    <row r="54" spans="1:4" ht="19.5" thickTop="1">
      <c r="A54" s="25" t="s">
        <v>14</v>
      </c>
      <c r="D54" s="28"/>
    </row>
    <row r="55" ht="19.5" customHeight="1">
      <c r="D55" s="28"/>
    </row>
    <row r="57" spans="1:12" s="27" customFormat="1" ht="19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"/>
      <c r="L57" s="26"/>
    </row>
    <row r="58" spans="1:12" s="27" customFormat="1" ht="19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"/>
      <c r="L58" s="26"/>
    </row>
    <row r="59" spans="1:12" s="27" customFormat="1" ht="19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"/>
      <c r="L59" s="26"/>
    </row>
    <row r="60" spans="1:12" s="27" customFormat="1" ht="19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"/>
      <c r="L60" s="26"/>
    </row>
    <row r="61" spans="1:12" s="27" customFormat="1" ht="19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s="27" customFormat="1" ht="19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s="27" customFormat="1" ht="19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s="27" customFormat="1" ht="19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s="27" customFormat="1" ht="19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s="27" customFormat="1" ht="19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s="27" customFormat="1" ht="19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s="27" customFormat="1" ht="19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s="27" customFormat="1" ht="19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s="27" customFormat="1" ht="19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s="27" customFormat="1" ht="19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ht="19.5" customHeight="1">
      <c r="K72" s="26"/>
    </row>
    <row r="73" ht="19.5" customHeight="1">
      <c r="K73" s="26"/>
    </row>
    <row r="74" ht="19.5" customHeight="1">
      <c r="K74" s="26"/>
    </row>
    <row r="75" ht="19.5" customHeight="1">
      <c r="K75" s="26"/>
    </row>
  </sheetData>
  <sheetProtection/>
  <mergeCells count="38">
    <mergeCell ref="A49:B49"/>
    <mergeCell ref="A50:B50"/>
    <mergeCell ref="A53:B53"/>
    <mergeCell ref="A41:D41"/>
    <mergeCell ref="A44:B44"/>
    <mergeCell ref="E44:I44"/>
    <mergeCell ref="A45:B45"/>
    <mergeCell ref="E45:I45"/>
    <mergeCell ref="A46:B46"/>
    <mergeCell ref="E46:I46"/>
    <mergeCell ref="A31:B31"/>
    <mergeCell ref="A35:B35"/>
    <mergeCell ref="A36:B36"/>
    <mergeCell ref="A38:B38"/>
    <mergeCell ref="A39:B39"/>
    <mergeCell ref="A40:B40"/>
    <mergeCell ref="K14:K23"/>
    <mergeCell ref="L14:L23"/>
    <mergeCell ref="A24:B24"/>
    <mergeCell ref="A25:B25"/>
    <mergeCell ref="A29:B29"/>
    <mergeCell ref="A30:B30"/>
    <mergeCell ref="A13:B13"/>
    <mergeCell ref="D14:D23"/>
    <mergeCell ref="G14:G23"/>
    <mergeCell ref="H14:H23"/>
    <mergeCell ref="I14:I23"/>
    <mergeCell ref="J14:J23"/>
    <mergeCell ref="B3:G3"/>
    <mergeCell ref="A10:A12"/>
    <mergeCell ref="B10:B12"/>
    <mergeCell ref="C10:F10"/>
    <mergeCell ref="G10:K10"/>
    <mergeCell ref="L10:L12"/>
    <mergeCell ref="C11:C12"/>
    <mergeCell ref="D11:D12"/>
    <mergeCell ref="E11:E12"/>
    <mergeCell ref="F11:F12"/>
  </mergeCells>
  <printOptions/>
  <pageMargins left="0.1968503937007874" right="0.1968503937007874" top="0.5905511811023623" bottom="0.1968503937007874" header="0.3937007874015748" footer="0.196850393700787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2022-03-16T02:36:15Z</cp:lastPrinted>
  <dcterms:created xsi:type="dcterms:W3CDTF">2010-11-09T08:49:52Z</dcterms:created>
  <dcterms:modified xsi:type="dcterms:W3CDTF">2022-03-16T02:53:40Z</dcterms:modified>
  <cp:category/>
  <cp:version/>
  <cp:contentType/>
  <cp:contentStatus/>
</cp:coreProperties>
</file>