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W:\08金融\1107利子補給\ホームページ掲載様式（計算式入り）\"/>
    </mc:Choice>
  </mc:AlternateContent>
  <xr:revisionPtr revIDLastSave="0" documentId="13_ncr:1_{7A9F29E6-0C6F-4F71-9D3E-D7B77E079C11}" xr6:coauthVersionLast="36" xr6:coauthVersionMax="36" xr10:uidLastSave="{00000000-0000-0000-0000-000000000000}"/>
  <bookViews>
    <workbookView xWindow="70908" yWindow="32760" windowWidth="28260" windowHeight="11412" firstSheet="2" activeTab="2" xr2:uid="{00000000-000D-0000-FFFF-FFFF00000000}"/>
  </bookViews>
  <sheets>
    <sheet name="営業日自動" sheetId="14" state="hidden" r:id="rId1"/>
    <sheet name="支払日固定" sheetId="19" state="hidden" r:id="rId2"/>
    <sheet name="黄色セルを手入力" sheetId="18" r:id="rId3"/>
    <sheet name="手書き用（様式印刷用）" sheetId="21" r:id="rId4"/>
    <sheet name="引用リスト" sheetId="17" state="hidden" r:id="rId5"/>
  </sheets>
  <definedNames>
    <definedName name="_xlnm._FilterDatabase" localSheetId="4" hidden="1">引用リスト!$A$3:$A$10</definedName>
    <definedName name="MOKUJI_61" localSheetId="0">営業日自動!#REF!</definedName>
    <definedName name="MOKUJI_61" localSheetId="2">黄色セルを手入力!#REF!</definedName>
    <definedName name="MOKUJI_61" localSheetId="1">支払日固定!#REF!</definedName>
    <definedName name="MOKUJI_61" localSheetId="3">'手書き用（様式印刷用）'!#REF!</definedName>
    <definedName name="_xlnm.Print_Area" localSheetId="0">営業日自動!$A$1:$X$41</definedName>
    <definedName name="_xlnm.Print_Area" localSheetId="2">黄色セルを手入力!$A$1:$X$41</definedName>
    <definedName name="_xlnm.Print_Area" localSheetId="1">支払日固定!$A$1:$X$41</definedName>
    <definedName name="_xlnm.Print_Area" localSheetId="3">'手書き用（様式印刷用）'!$A$1:$X$41</definedName>
  </definedNames>
  <calcPr calcId="191029"/>
</workbook>
</file>

<file path=xl/calcChain.xml><?xml version="1.0" encoding="utf-8"?>
<calcChain xmlns="http://schemas.openxmlformats.org/spreadsheetml/2006/main">
  <c r="F29" i="18" l="1"/>
  <c r="F30" i="18"/>
  <c r="F31" i="18"/>
  <c r="F32" i="18"/>
  <c r="F33" i="18"/>
  <c r="F34" i="18"/>
  <c r="F35" i="18"/>
  <c r="F36" i="18"/>
  <c r="F37" i="18"/>
  <c r="F38" i="18"/>
  <c r="F39" i="18"/>
  <c r="P19" i="21" l="1"/>
  <c r="V4" i="17" l="1"/>
  <c r="P19" i="18"/>
  <c r="V6" i="17"/>
  <c r="U6" i="17"/>
  <c r="V5" i="17"/>
  <c r="U5" i="17"/>
  <c r="U4" i="17"/>
  <c r="T6" i="17"/>
  <c r="T5" i="17"/>
  <c r="T4" i="17"/>
  <c r="P19" i="19"/>
  <c r="F144" i="17" l="1"/>
  <c r="F145" i="17"/>
  <c r="F146" i="17"/>
  <c r="F143" i="17"/>
  <c r="F140" i="17"/>
  <c r="F141" i="17"/>
  <c r="F142" i="17"/>
  <c r="F139" i="17"/>
  <c r="F137" i="17"/>
  <c r="F138" i="17"/>
  <c r="F136" i="17"/>
  <c r="F133" i="17"/>
  <c r="F134" i="17"/>
  <c r="F135" i="17"/>
  <c r="F132" i="17"/>
  <c r="F130" i="17"/>
  <c r="F131" i="17"/>
  <c r="F129" i="17"/>
  <c r="F126" i="17"/>
  <c r="F127" i="17"/>
  <c r="F128" i="17"/>
  <c r="F125" i="17"/>
  <c r="F122" i="17"/>
  <c r="F123" i="17"/>
  <c r="F124" i="17"/>
  <c r="F121" i="17"/>
  <c r="F119" i="17"/>
  <c r="F120" i="17"/>
  <c r="F118" i="17"/>
  <c r="F115" i="17"/>
  <c r="F116" i="17"/>
  <c r="F117" i="17"/>
  <c r="F114" i="17"/>
  <c r="F112" i="17"/>
  <c r="F113" i="17"/>
  <c r="F111" i="17"/>
  <c r="F108" i="17"/>
  <c r="F109" i="17"/>
  <c r="F110" i="17"/>
  <c r="F107" i="17"/>
  <c r="F104" i="17"/>
  <c r="F105" i="17"/>
  <c r="F106" i="17"/>
  <c r="F103" i="17"/>
  <c r="F101" i="17"/>
  <c r="F102" i="17"/>
  <c r="F100" i="17"/>
  <c r="F97" i="17"/>
  <c r="F98" i="17"/>
  <c r="F99" i="17"/>
  <c r="F96" i="17"/>
  <c r="F94" i="17"/>
  <c r="F95" i="17"/>
  <c r="F93" i="17"/>
  <c r="F90" i="17"/>
  <c r="F91" i="17"/>
  <c r="F92" i="17"/>
  <c r="F89" i="17"/>
  <c r="F86" i="17"/>
  <c r="F87" i="17"/>
  <c r="F88" i="17"/>
  <c r="F85" i="17"/>
  <c r="F83" i="17"/>
  <c r="F84" i="17"/>
  <c r="F82" i="17"/>
  <c r="F79" i="17"/>
  <c r="F80" i="17"/>
  <c r="F81" i="17"/>
  <c r="F78" i="17"/>
  <c r="F76" i="17"/>
  <c r="F77" i="17"/>
  <c r="F75" i="17"/>
  <c r="F72" i="17"/>
  <c r="F73" i="17"/>
  <c r="F74" i="17"/>
  <c r="F71" i="17"/>
  <c r="F68" i="17"/>
  <c r="F69" i="17"/>
  <c r="F70" i="17"/>
  <c r="F67" i="17"/>
  <c r="F65" i="17"/>
  <c r="F66" i="17"/>
  <c r="F64" i="17"/>
  <c r="F61" i="17"/>
  <c r="F62" i="17"/>
  <c r="F63" i="17"/>
  <c r="F60" i="17"/>
  <c r="F58" i="17"/>
  <c r="F59" i="17"/>
  <c r="F57" i="17"/>
  <c r="F54" i="17"/>
  <c r="F55" i="17"/>
  <c r="F56" i="17"/>
  <c r="F53" i="17"/>
  <c r="F50" i="17"/>
  <c r="F51" i="17"/>
  <c r="F52" i="17"/>
  <c r="F49" i="17"/>
  <c r="F47" i="17"/>
  <c r="F48" i="17"/>
  <c r="F46" i="17"/>
  <c r="F43" i="17"/>
  <c r="F44" i="17"/>
  <c r="F45" i="17"/>
  <c r="F42" i="17"/>
  <c r="F40" i="17"/>
  <c r="F41" i="17"/>
  <c r="F39" i="17"/>
  <c r="F36" i="17"/>
  <c r="F37" i="17"/>
  <c r="F38" i="17"/>
  <c r="F35" i="17"/>
  <c r="F32" i="17"/>
  <c r="F33" i="17"/>
  <c r="F34" i="17"/>
  <c r="F31" i="17"/>
  <c r="F29" i="17"/>
  <c r="F30" i="17"/>
  <c r="F28" i="17"/>
  <c r="F25" i="17"/>
  <c r="F26" i="17"/>
  <c r="F27" i="17"/>
  <c r="F24" i="17"/>
  <c r="F22" i="17"/>
  <c r="F23" i="17"/>
  <c r="F21" i="17"/>
  <c r="F18" i="17"/>
  <c r="F19" i="17"/>
  <c r="F20" i="17"/>
  <c r="F17" i="17"/>
  <c r="F14" i="17"/>
  <c r="F15" i="17"/>
  <c r="F16" i="17"/>
  <c r="F13" i="17"/>
  <c r="F11" i="17"/>
  <c r="F12" i="17"/>
  <c r="F10" i="17"/>
  <c r="F7" i="17"/>
  <c r="F8" i="17"/>
  <c r="F9" i="17"/>
  <c r="F6" i="17"/>
  <c r="F4" i="17"/>
  <c r="F5" i="17"/>
  <c r="F3" i="17"/>
  <c r="D3" i="17"/>
  <c r="P19" i="14"/>
  <c r="D53" i="17"/>
  <c r="D12" i="17"/>
  <c r="D64" i="17"/>
  <c r="D65" i="17"/>
  <c r="D66" i="17"/>
  <c r="D63" i="17"/>
  <c r="D60" i="17"/>
  <c r="D61" i="17"/>
  <c r="D62" i="17"/>
  <c r="D59" i="17"/>
  <c r="D56" i="17"/>
  <c r="D57" i="17"/>
  <c r="D58" i="17"/>
  <c r="D55" i="17"/>
  <c r="D52" i="17"/>
  <c r="D54" i="17"/>
  <c r="D51" i="17"/>
  <c r="D48" i="17"/>
  <c r="D49" i="17"/>
  <c r="D50" i="17"/>
  <c r="D47" i="17"/>
  <c r="D44" i="17"/>
  <c r="D45" i="17"/>
  <c r="D46" i="17"/>
  <c r="D43" i="17"/>
  <c r="D40" i="17"/>
  <c r="D41" i="17"/>
  <c r="D42" i="17"/>
  <c r="D39" i="17"/>
  <c r="D36" i="17"/>
  <c r="D37" i="17"/>
  <c r="D38" i="17"/>
  <c r="D35" i="17"/>
  <c r="D32" i="17"/>
  <c r="D33" i="17"/>
  <c r="D34" i="17"/>
  <c r="D31" i="17"/>
  <c r="D28" i="17"/>
  <c r="D29" i="17"/>
  <c r="D30" i="17"/>
  <c r="D27" i="17"/>
  <c r="D24" i="17"/>
  <c r="D25" i="17"/>
  <c r="D26" i="17"/>
  <c r="D23" i="17"/>
  <c r="D20" i="17"/>
  <c r="D21" i="17"/>
  <c r="D22" i="17"/>
  <c r="D19" i="17"/>
  <c r="D16" i="17"/>
  <c r="D17" i="17"/>
  <c r="D18" i="17"/>
  <c r="D15" i="17"/>
  <c r="D13" i="17"/>
  <c r="D14" i="17"/>
  <c r="D11" i="17"/>
  <c r="D8" i="17"/>
  <c r="D9" i="17"/>
  <c r="D10" i="17"/>
  <c r="D7" i="17"/>
  <c r="D4" i="17"/>
  <c r="D5" i="17"/>
  <c r="D6" i="17"/>
  <c r="L3" i="17"/>
  <c r="T3" i="17" l="1"/>
  <c r="T7" i="17" l="1"/>
  <c r="J19" i="14" s="1"/>
  <c r="T8" i="17"/>
  <c r="V3" i="17"/>
  <c r="U3" i="17"/>
  <c r="U23" i="14" l="1"/>
  <c r="V7" i="17"/>
  <c r="J19" i="18" s="1"/>
  <c r="V8" i="17"/>
  <c r="U7" i="17"/>
  <c r="J19" i="19" s="1"/>
  <c r="U8" i="17"/>
  <c r="U23" i="19" l="1"/>
  <c r="U23" i="18"/>
  <c r="Z40" i="19"/>
  <c r="AA40" i="19" s="1"/>
  <c r="N40" i="19"/>
  <c r="N39" i="19"/>
  <c r="N38" i="19"/>
  <c r="N37" i="19"/>
  <c r="F28" i="19"/>
  <c r="Z28" i="19" s="1"/>
  <c r="AA28" i="19" s="1"/>
  <c r="Z27" i="19"/>
  <c r="J21" i="19"/>
  <c r="I28" i="19" l="1"/>
  <c r="L28" i="19" s="1"/>
  <c r="N28" i="19" s="1"/>
  <c r="Z29" i="19"/>
  <c r="J22" i="19"/>
  <c r="F40" i="18"/>
  <c r="Z30" i="19" l="1"/>
  <c r="AA30" i="19" s="1"/>
  <c r="AA29" i="19"/>
  <c r="I29" i="19" s="1"/>
  <c r="Z31" i="19"/>
  <c r="F29" i="19"/>
  <c r="L29" i="19" s="1"/>
  <c r="N29" i="19" s="1"/>
  <c r="L31" i="18"/>
  <c r="L30" i="18"/>
  <c r="L29" i="18"/>
  <c r="L28" i="18"/>
  <c r="Z32" i="19" l="1"/>
  <c r="AA32" i="19" s="1"/>
  <c r="AA31" i="19"/>
  <c r="I31" i="19" s="1"/>
  <c r="I30" i="19"/>
  <c r="J22" i="18"/>
  <c r="J21" i="18"/>
  <c r="F31" i="19" l="1"/>
  <c r="L31" i="19" s="1"/>
  <c r="N31" i="19" s="1"/>
  <c r="I32" i="19"/>
  <c r="F32" i="19" s="1"/>
  <c r="Z33" i="19"/>
  <c r="AA33" i="19" s="1"/>
  <c r="I33" i="19" s="1"/>
  <c r="F30" i="19"/>
  <c r="L30" i="19" s="1"/>
  <c r="N30" i="19" s="1"/>
  <c r="Z34" i="19"/>
  <c r="AA34" i="19" s="1"/>
  <c r="L32" i="19"/>
  <c r="N32" i="19" s="1"/>
  <c r="Z40" i="14"/>
  <c r="AA40" i="14" s="1"/>
  <c r="AB40" i="14" s="1"/>
  <c r="Z27" i="14"/>
  <c r="F28" i="14"/>
  <c r="Z28" i="14" s="1"/>
  <c r="Z29" i="14" s="1"/>
  <c r="F33" i="19" l="1"/>
  <c r="L33" i="19" s="1"/>
  <c r="N33" i="19" s="1"/>
  <c r="I34" i="19"/>
  <c r="Z35" i="19"/>
  <c r="AA35" i="19" s="1"/>
  <c r="I35" i="19" s="1"/>
  <c r="AA28" i="14"/>
  <c r="AB28" i="14" s="1"/>
  <c r="J21" i="14"/>
  <c r="Z36" i="19" l="1"/>
  <c r="AA36" i="19" s="1"/>
  <c r="I36" i="19" s="1"/>
  <c r="F34" i="19"/>
  <c r="L34" i="19" s="1"/>
  <c r="N34" i="19" s="1"/>
  <c r="I28" i="14"/>
  <c r="AA29" i="14"/>
  <c r="AB29" i="14" s="1"/>
  <c r="F35" i="19" l="1"/>
  <c r="L35" i="19" s="1"/>
  <c r="N35" i="19" s="1"/>
  <c r="Z37" i="19"/>
  <c r="AA37" i="19" s="1"/>
  <c r="I37" i="19" s="1"/>
  <c r="I29" i="14"/>
  <c r="F29" i="14" s="1"/>
  <c r="Z30" i="14"/>
  <c r="Z38" i="19" l="1"/>
  <c r="AA38" i="19" s="1"/>
  <c r="I38" i="19" s="1"/>
  <c r="F36" i="19"/>
  <c r="L36" i="19" s="1"/>
  <c r="N36" i="19" s="1"/>
  <c r="N41" i="19" s="1"/>
  <c r="S22" i="19" s="1"/>
  <c r="Z31" i="14"/>
  <c r="Z32" i="14" s="1"/>
  <c r="AA30" i="14"/>
  <c r="AB30" i="14" s="1"/>
  <c r="L37" i="19" l="1"/>
  <c r="F37" i="19"/>
  <c r="Z39" i="19"/>
  <c r="AA39" i="19" s="1"/>
  <c r="AA31" i="14"/>
  <c r="AB31" i="14" s="1"/>
  <c r="L32" i="18"/>
  <c r="Z33" i="14"/>
  <c r="AA32" i="14"/>
  <c r="AB32" i="14" s="1"/>
  <c r="I39" i="19" l="1"/>
  <c r="I40" i="19"/>
  <c r="F38" i="19"/>
  <c r="L38" i="19" s="1"/>
  <c r="L33" i="18"/>
  <c r="Z34" i="14"/>
  <c r="AA33" i="14"/>
  <c r="AB33" i="14" s="1"/>
  <c r="L34" i="18" l="1"/>
  <c r="Z35" i="14"/>
  <c r="AA34" i="14"/>
  <c r="AB34" i="14" s="1"/>
  <c r="F40" i="19" l="1"/>
  <c r="L40" i="19" s="1"/>
  <c r="F39" i="19"/>
  <c r="L39" i="19" s="1"/>
  <c r="L35" i="18"/>
  <c r="Z36" i="14"/>
  <c r="AA35" i="14"/>
  <c r="AB35" i="14" s="1"/>
  <c r="L41" i="19" l="1"/>
  <c r="O23" i="19" s="1"/>
  <c r="L36" i="18"/>
  <c r="Z37" i="14"/>
  <c r="AA36" i="14"/>
  <c r="AB36" i="14" s="1"/>
  <c r="L37" i="18" l="1"/>
  <c r="Z38" i="14"/>
  <c r="AA37" i="14"/>
  <c r="AB37" i="14" s="1"/>
  <c r="L38" i="18" l="1"/>
  <c r="N38" i="18" s="1"/>
  <c r="Z39" i="14"/>
  <c r="AA38" i="14"/>
  <c r="AB38" i="14" s="1"/>
  <c r="AA39" i="14" l="1"/>
  <c r="AB39" i="14" s="1"/>
  <c r="I40" i="14" s="1"/>
  <c r="J22" i="14"/>
  <c r="L40" i="18" l="1"/>
  <c r="N40" i="18" s="1"/>
  <c r="L39" i="18"/>
  <c r="I30" i="14"/>
  <c r="F30" i="14" s="1"/>
  <c r="N28" i="18"/>
  <c r="L41" i="18" l="1"/>
  <c r="O23" i="18" s="1"/>
  <c r="N39" i="18"/>
  <c r="N29" i="18"/>
  <c r="N30" i="18"/>
  <c r="N31" i="18"/>
  <c r="N32" i="18"/>
  <c r="N33" i="18"/>
  <c r="N34" i="18"/>
  <c r="N35" i="18"/>
  <c r="N36" i="18"/>
  <c r="N37" i="18"/>
  <c r="I31" i="14"/>
  <c r="F31" i="14" s="1"/>
  <c r="L29" i="14"/>
  <c r="L30" i="14"/>
  <c r="L28" i="14"/>
  <c r="L4" i="17"/>
  <c r="L5" i="17" s="1"/>
  <c r="L6" i="17" s="1"/>
  <c r="N30" i="14" l="1"/>
  <c r="N41" i="18"/>
  <c r="S22" i="18" s="1"/>
  <c r="N28" i="14"/>
  <c r="N29" i="14"/>
  <c r="I32" i="14"/>
  <c r="F32" i="14" s="1"/>
  <c r="I33" i="14" l="1"/>
  <c r="F33" i="14" s="1"/>
  <c r="L32" i="14"/>
  <c r="N32" i="14" s="1"/>
  <c r="L33" i="14" l="1"/>
  <c r="N33" i="14" s="1"/>
  <c r="I34" i="14"/>
  <c r="F34" i="14" s="1"/>
  <c r="L34" i="14" l="1"/>
  <c r="N34" i="14" s="1"/>
  <c r="I35" i="14"/>
  <c r="F35" i="14" s="1"/>
  <c r="I36" i="14" l="1"/>
  <c r="F36" i="14" s="1"/>
  <c r="L35" i="14"/>
  <c r="N35" i="14" s="1"/>
  <c r="L36" i="14" l="1"/>
  <c r="N36" i="14" s="1"/>
  <c r="I37" i="14"/>
  <c r="F37" i="14" s="1"/>
  <c r="I38" i="14" l="1"/>
  <c r="F38" i="14" s="1"/>
  <c r="L37" i="14"/>
  <c r="N37" i="14" s="1"/>
  <c r="L38" i="14" l="1"/>
  <c r="N38" i="14" s="1"/>
  <c r="I39" i="14"/>
  <c r="F39" i="14" l="1"/>
  <c r="F40" i="14"/>
  <c r="L40" i="14" s="1"/>
  <c r="N40" i="14" s="1"/>
  <c r="L39" i="14"/>
  <c r="N39" i="14" s="1"/>
  <c r="L31" i="14" l="1"/>
  <c r="N31" i="14" s="1"/>
  <c r="L41" i="14" l="1"/>
  <c r="O23" i="14" s="1"/>
  <c r="N41" i="14" l="1"/>
  <c r="S22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晴紀</author>
  </authors>
  <commentList>
    <comment ref="Q5" authorId="0" shapeId="0" xr:uid="{43D45F81-CF3D-490D-9F03-03357E9B4271}">
      <text>
        <r>
          <rPr>
            <b/>
            <sz val="9"/>
            <color indexed="81"/>
            <rFont val="MS P ゴシック"/>
            <family val="3"/>
            <charset val="128"/>
          </rPr>
          <t>請求年月日</t>
        </r>
      </text>
    </comment>
    <comment ref="J17" authorId="0" shapeId="0" xr:uid="{668CD6BC-2549-4F9B-BA84-AB7A5BA576B8}">
      <text>
        <r>
          <rPr>
            <b/>
            <sz val="9"/>
            <color indexed="81"/>
            <rFont val="MS P ゴシック"/>
            <family val="3"/>
            <charset val="128"/>
          </rPr>
          <t>●●年●●月●●日</t>
        </r>
      </text>
    </comment>
    <comment ref="P20" authorId="0" shapeId="0" xr:uid="{96079384-95A1-4BAE-B51F-9159E53E70D3}">
      <text>
        <r>
          <rPr>
            <b/>
            <sz val="9"/>
            <color indexed="81"/>
            <rFont val="MS P ゴシック"/>
            <family val="3"/>
            <charset val="128"/>
          </rPr>
          <t>●●年●●月●●日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晴紀</author>
  </authors>
  <commentList>
    <comment ref="Q5" authorId="0" shapeId="0" xr:uid="{3B69EEC8-0A33-447C-B19B-D0B6B65637C4}">
      <text>
        <r>
          <rPr>
            <b/>
            <sz val="9"/>
            <color indexed="81"/>
            <rFont val="MS P ゴシック"/>
            <family val="3"/>
            <charset val="128"/>
          </rPr>
          <t>請求年月日</t>
        </r>
      </text>
    </comment>
    <comment ref="J17" authorId="0" shapeId="0" xr:uid="{C738B49A-CA48-4D09-A8BE-DFB21C4A7C8C}">
      <text>
        <r>
          <rPr>
            <b/>
            <sz val="9"/>
            <color indexed="81"/>
            <rFont val="MS P ゴシック"/>
            <family val="3"/>
            <charset val="128"/>
          </rPr>
          <t>●●年●●月●●日</t>
        </r>
      </text>
    </comment>
    <comment ref="P20" authorId="0" shapeId="0" xr:uid="{ED4F117C-84A6-41EF-BB41-C1F63DE072F2}">
      <text>
        <r>
          <rPr>
            <b/>
            <sz val="9"/>
            <color indexed="81"/>
            <rFont val="MS P ゴシック"/>
            <family val="3"/>
            <charset val="128"/>
          </rPr>
          <t>●●年●●月●●日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晴紀</author>
  </authors>
  <commentList>
    <comment ref="Q5" authorId="0" shapeId="0" xr:uid="{EA1EA732-3D39-4EC9-91FD-1E3EF671E27E}">
      <text>
        <r>
          <rPr>
            <b/>
            <sz val="9"/>
            <color indexed="81"/>
            <rFont val="MS P ゴシック"/>
            <family val="3"/>
            <charset val="128"/>
          </rPr>
          <t>請求年月日</t>
        </r>
      </text>
    </comment>
    <comment ref="J17" authorId="0" shapeId="0" xr:uid="{E9C58A60-0283-4037-A413-45480407A6DF}">
      <text>
        <r>
          <rPr>
            <b/>
            <sz val="9"/>
            <color indexed="81"/>
            <rFont val="MS P ゴシック"/>
            <family val="3"/>
            <charset val="128"/>
          </rPr>
          <t>●●年●●月●●日</t>
        </r>
      </text>
    </comment>
    <comment ref="P20" authorId="0" shapeId="0" xr:uid="{D827D0A1-7D34-4870-A084-93CF2B8E090A}">
      <text>
        <r>
          <rPr>
            <b/>
            <sz val="9"/>
            <color indexed="81"/>
            <rFont val="MS P ゴシック"/>
            <family val="3"/>
            <charset val="128"/>
          </rPr>
          <t>●●年●●月●●日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晴紀</author>
  </authors>
  <commentList>
    <comment ref="S5" authorId="0" shapeId="0" xr:uid="{C3860117-C03C-44C1-9DE5-8A5C50222461}">
      <text>
        <r>
          <rPr>
            <b/>
            <sz val="9"/>
            <color indexed="81"/>
            <rFont val="MS P ゴシック"/>
            <family val="3"/>
            <charset val="128"/>
          </rPr>
          <t>請求年月日</t>
        </r>
      </text>
    </comment>
    <comment ref="J17" authorId="0" shapeId="0" xr:uid="{EF69AC82-316F-42A5-B991-AB3FC4450008}">
      <text>
        <r>
          <rPr>
            <b/>
            <sz val="9"/>
            <color indexed="81"/>
            <rFont val="MS P ゴシック"/>
            <family val="3"/>
            <charset val="128"/>
          </rPr>
          <t>●●年●●月●●日</t>
        </r>
      </text>
    </comment>
    <comment ref="P20" authorId="0" shapeId="0" xr:uid="{15BFD422-2B1F-4107-9072-79839DF2F585}">
      <text>
        <r>
          <rPr>
            <b/>
            <sz val="9"/>
            <color indexed="81"/>
            <rFont val="MS P ゴシック"/>
            <family val="3"/>
            <charset val="128"/>
          </rPr>
          <t>●●年●●月●●日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晴紀</author>
  </authors>
  <commentList>
    <comment ref="A2" authorId="0" shapeId="0" xr:uid="{C7BE54F1-8508-450F-AE4F-D6E2DC452A78}">
      <text>
        <r>
          <rPr>
            <b/>
            <sz val="9"/>
            <color indexed="81"/>
            <rFont val="MS P ゴシック"/>
            <family val="3"/>
            <charset val="128"/>
          </rPr>
          <t>（例）
R6年度：2025/4/1
各年度の始期を入力
【更新作業】
A4:B10をコピー
A3セルに値貼り付け
A10及びB10セルに最新年度分を入力</t>
        </r>
      </text>
    </comment>
    <comment ref="C2" authorId="0" shapeId="0" xr:uid="{325E40E5-30CA-457D-A8D2-520F98E53A93}">
      <text>
        <r>
          <rPr>
            <b/>
            <sz val="9"/>
            <color indexed="81"/>
            <rFont val="MS P ゴシック"/>
            <family val="3"/>
            <charset val="128"/>
          </rPr>
          <t>【更新作業】
C2セルのリンク先に飛ぶと、政府サイトから国民の休日情報（CSVファイル）をDLできるので、当該データのうち、前年10月1日から当該年9月30日までの祝日情報をコピーし、値貼り付け。
また、銀行法施行令に定めがある12/31～1/3は銀行の休日のため手入力して追加すること</t>
        </r>
      </text>
    </comment>
    <comment ref="D2" authorId="0" shapeId="0" xr:uid="{5CEFDE11-C503-4D18-BF05-17AECF0FA6A8}">
      <text>
        <r>
          <rPr>
            <b/>
            <sz val="9"/>
            <color indexed="81"/>
            <rFont val="MS P ゴシック"/>
            <family val="3"/>
            <charset val="128"/>
          </rPr>
          <t>A列の年度を変更するとD列記載情報が更新されるため、E列の貸付利率を更新する必要がある。
【更新作業】
E11:E66までの貸付利率をコピーし、E3に値貼り付け。
E59:E66は最新の貸付利率を手入力</t>
        </r>
      </text>
    </comment>
    <comment ref="F2" authorId="0" shapeId="0" xr:uid="{7D5179B5-1F22-405E-ADD2-2D2B929D2373}">
      <text>
        <r>
          <rPr>
            <b/>
            <sz val="9"/>
            <color indexed="81"/>
            <rFont val="MS P ゴシック"/>
            <family val="3"/>
            <charset val="128"/>
          </rPr>
          <t>A列の年度を変更するとF列記載情報が更新されるため、G列の利子補給率を更新する必要がある。
【更新作業】
G21:G146までの貸付利率をコピーし、G3に値貼り付け。
G129:G146は最新の貸付利率を手入力</t>
        </r>
      </text>
    </comment>
  </commentList>
</comments>
</file>

<file path=xl/sharedStrings.xml><?xml version="1.0" encoding="utf-8"?>
<sst xmlns="http://schemas.openxmlformats.org/spreadsheetml/2006/main" count="203" uniqueCount="100">
  <si>
    <t>様式第６号の２（第７条関係）</t>
  </si>
  <si>
    <t>利子補給金交付請求書(貸付金融機関用)</t>
  </si>
  <si>
    <t>我孫子市長あて</t>
  </si>
  <si>
    <t>資金の種類</t>
  </si>
  <si>
    <t>貸付実行日
及び貸付金額</t>
  </si>
  <si>
    <t>円</t>
  </si>
  <si>
    <t>から</t>
  </si>
  <si>
    <t>まで</t>
  </si>
  <si>
    <t>利子補給金交付請求額</t>
  </si>
  <si>
    <t>日間</t>
  </si>
  <si>
    <t>年利</t>
  </si>
  <si>
    <t>％</t>
  </si>
  <si>
    <t>利子補給金明細</t>
  </si>
  <si>
    <t>自</t>
  </si>
  <si>
    <t>至</t>
  </si>
  <si>
    <t>合　　　計</t>
  </si>
  <si>
    <t>貸付金融機関(長)名　</t>
  </si>
  <si>
    <t>　</t>
  </si>
  <si>
    <t>交付を受けようとする者
の氏名又は名称</t>
  </si>
  <si>
    <t>日付</t>
    <rPh sb="0" eb="2">
      <t>ヒヅケ</t>
    </rPh>
    <phoneticPr fontId="5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</si>
  <si>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5"/>
  </si>
  <si>
    <t>資金の種類</t>
    <rPh sb="0" eb="2">
      <t>シキン</t>
    </rPh>
    <rPh sb="3" eb="5">
      <t>シュルイ</t>
    </rPh>
    <phoneticPr fontId="5"/>
  </si>
  <si>
    <t>運転資金</t>
    <rPh sb="0" eb="4">
      <t>ウンテンシキン</t>
    </rPh>
    <phoneticPr fontId="5"/>
  </si>
  <si>
    <t>設備資金</t>
    <rPh sb="0" eb="2">
      <t>セツビ</t>
    </rPh>
    <rPh sb="2" eb="4">
      <t>シキン</t>
    </rPh>
    <phoneticPr fontId="5"/>
  </si>
  <si>
    <t>小口零細企業資金（運転）</t>
    <rPh sb="0" eb="8">
      <t>コグチレイサイキギョウシキン</t>
    </rPh>
    <rPh sb="9" eb="11">
      <t>ウンテン</t>
    </rPh>
    <phoneticPr fontId="5"/>
  </si>
  <si>
    <t>小口零細企業資金（設備）</t>
    <rPh sb="0" eb="8">
      <t>コグチレイサイキギョウシキン</t>
    </rPh>
    <rPh sb="9" eb="11">
      <t>セツビ</t>
    </rPh>
    <phoneticPr fontId="5"/>
  </si>
  <si>
    <t>創業支援資金（運転）</t>
    <rPh sb="0" eb="2">
      <t>ソウギョウ</t>
    </rPh>
    <rPh sb="2" eb="4">
      <t>シエン</t>
    </rPh>
    <rPh sb="4" eb="6">
      <t>シキン</t>
    </rPh>
    <rPh sb="7" eb="9">
      <t>ウンテン</t>
    </rPh>
    <phoneticPr fontId="5"/>
  </si>
  <si>
    <t>創業支援資金（設備）</t>
    <rPh sb="0" eb="2">
      <t>ソウギョウ</t>
    </rPh>
    <rPh sb="2" eb="4">
      <t>シエン</t>
    </rPh>
    <rPh sb="4" eb="6">
      <t>シキン</t>
    </rPh>
    <rPh sb="7" eb="9">
      <t>セツビ</t>
    </rPh>
    <phoneticPr fontId="5"/>
  </si>
  <si>
    <t>貸付期間</t>
    <rPh sb="0" eb="2">
      <t>カシツケ</t>
    </rPh>
    <rPh sb="2" eb="4">
      <t>キカン</t>
    </rPh>
    <phoneticPr fontId="5"/>
  </si>
  <si>
    <t>から</t>
    <phoneticPr fontId="5"/>
  </si>
  <si>
    <t>まで</t>
    <phoneticPr fontId="5"/>
  </si>
  <si>
    <t>基準日設定</t>
    <rPh sb="0" eb="3">
      <t>キジュンビ</t>
    </rPh>
    <rPh sb="3" eb="5">
      <t>セッテイ</t>
    </rPh>
    <phoneticPr fontId="5"/>
  </si>
  <si>
    <t>大型店進出対策資金（運転）</t>
    <rPh sb="0" eb="9">
      <t>オオガタテンシンシュツタイサクシキン</t>
    </rPh>
    <rPh sb="10" eb="12">
      <t>ウンテン</t>
    </rPh>
    <phoneticPr fontId="5"/>
  </si>
  <si>
    <t>大型店進出対策資金（設備）</t>
    <rPh sb="0" eb="9">
      <t>オオガタテンシンシュツタイサクシキン</t>
    </rPh>
    <rPh sb="10" eb="12">
      <t>セツビ</t>
    </rPh>
    <phoneticPr fontId="5"/>
  </si>
  <si>
    <t>小児科支援資金（運転）</t>
    <rPh sb="0" eb="7">
      <t>ショウニカシエンシキン</t>
    </rPh>
    <rPh sb="8" eb="10">
      <t>ウンテン</t>
    </rPh>
    <phoneticPr fontId="5"/>
  </si>
  <si>
    <t>小児科支援資金（設備）</t>
    <rPh sb="0" eb="7">
      <t>ショウニカシエンシキン</t>
    </rPh>
    <rPh sb="8" eb="10">
      <t>セツビ</t>
    </rPh>
    <phoneticPr fontId="5"/>
  </si>
  <si>
    <t>H31年度</t>
    <rPh sb="3" eb="5">
      <t>ネンド</t>
    </rPh>
    <phoneticPr fontId="5"/>
  </si>
  <si>
    <t>R2年度</t>
    <rPh sb="2" eb="4">
      <t>ネンド</t>
    </rPh>
    <phoneticPr fontId="5"/>
  </si>
  <si>
    <t>R3年度</t>
    <rPh sb="2" eb="4">
      <t>ネンド</t>
    </rPh>
    <phoneticPr fontId="5"/>
  </si>
  <si>
    <t>R4年度</t>
    <rPh sb="2" eb="4">
      <t>ネンド</t>
    </rPh>
    <phoneticPr fontId="5"/>
  </si>
  <si>
    <t>R5年度</t>
    <rPh sb="2" eb="4">
      <t>ネンド</t>
    </rPh>
    <phoneticPr fontId="5"/>
  </si>
  <si>
    <t>R6年度</t>
    <rPh sb="2" eb="4">
      <t>ネンド</t>
    </rPh>
    <phoneticPr fontId="5"/>
  </si>
  <si>
    <t>※手入力</t>
    <rPh sb="1" eb="4">
      <t>テニュウリョク</t>
    </rPh>
    <phoneticPr fontId="5"/>
  </si>
  <si>
    <t>請求者の住所又は所在地</t>
    <rPh sb="0" eb="2">
      <t>セイキュウ</t>
    </rPh>
    <rPh sb="2" eb="3">
      <t>シャ</t>
    </rPh>
    <rPh sb="4" eb="6">
      <t>ジュウショ</t>
    </rPh>
    <rPh sb="6" eb="7">
      <t>マタ</t>
    </rPh>
    <rPh sb="8" eb="11">
      <t>ショザイチ</t>
    </rPh>
    <phoneticPr fontId="5"/>
  </si>
  <si>
    <t>利子補給期間</t>
    <rPh sb="0" eb="4">
      <t>リシホキュウ</t>
    </rPh>
    <rPh sb="4" eb="6">
      <t>キカン</t>
    </rPh>
    <phoneticPr fontId="5"/>
  </si>
  <si>
    <t>始期</t>
    <rPh sb="0" eb="2">
      <t>シキ</t>
    </rPh>
    <phoneticPr fontId="5"/>
  </si>
  <si>
    <t>終期</t>
    <rPh sb="0" eb="2">
      <t>シュウキ</t>
    </rPh>
    <phoneticPr fontId="5"/>
  </si>
  <si>
    <t>毎月支払日</t>
    <rPh sb="0" eb="2">
      <t>マイツキ</t>
    </rPh>
    <rPh sb="2" eb="5">
      <t>シハライビ</t>
    </rPh>
    <phoneticPr fontId="5"/>
  </si>
  <si>
    <t>毎月支払日</t>
    <rPh sb="0" eb="5">
      <t>マイツキシハライビ</t>
    </rPh>
    <phoneticPr fontId="5"/>
  </si>
  <si>
    <t>営業日</t>
    <rPh sb="0" eb="3">
      <t>エイギョウビ</t>
    </rPh>
    <phoneticPr fontId="5"/>
  </si>
  <si>
    <t>うるう年</t>
    <rPh sb="3" eb="4">
      <t>ドシ</t>
    </rPh>
    <phoneticPr fontId="5"/>
  </si>
  <si>
    <t>↑↑↑自動算出される期間に誤りがある場合は、手入力シートを活用してください↑↑↑</t>
    <rPh sb="3" eb="7">
      <t>ジドウサンシュツ</t>
    </rPh>
    <rPh sb="10" eb="12">
      <t>キカン</t>
    </rPh>
    <rPh sb="13" eb="14">
      <t>アヤマ</t>
    </rPh>
    <rPh sb="18" eb="20">
      <t>バアイ</t>
    </rPh>
    <rPh sb="22" eb="23">
      <t>テ</t>
    </rPh>
    <rPh sb="23" eb="25">
      <t>ニュウリョク</t>
    </rPh>
    <rPh sb="29" eb="31">
      <t>カツヨウ</t>
    </rPh>
    <phoneticPr fontId="5"/>
  </si>
  <si>
    <t>R7年度</t>
    <rPh sb="2" eb="4">
      <t>ネンド</t>
    </rPh>
    <phoneticPr fontId="5"/>
  </si>
  <si>
    <t>貸付期間の区分</t>
    <rPh sb="0" eb="2">
      <t>カシツケ</t>
    </rPh>
    <rPh sb="2" eb="4">
      <t>キカン</t>
    </rPh>
    <rPh sb="5" eb="7">
      <t>クブン</t>
    </rPh>
    <phoneticPr fontId="5"/>
  </si>
  <si>
    <t>12月以内</t>
    <rPh sb="2" eb="3">
      <t>ツキ</t>
    </rPh>
    <rPh sb="3" eb="5">
      <t>イナイ</t>
    </rPh>
    <phoneticPr fontId="5"/>
  </si>
  <si>
    <t>12月超36月以内</t>
    <rPh sb="2" eb="3">
      <t>ツキ</t>
    </rPh>
    <rPh sb="3" eb="4">
      <t>チョウ</t>
    </rPh>
    <rPh sb="6" eb="7">
      <t>ツキ</t>
    </rPh>
    <rPh sb="7" eb="9">
      <t>イナイ</t>
    </rPh>
    <phoneticPr fontId="5"/>
  </si>
  <si>
    <t>36月超60月以内</t>
    <rPh sb="2" eb="3">
      <t>ツキ</t>
    </rPh>
    <rPh sb="3" eb="4">
      <t>チョウ</t>
    </rPh>
    <rPh sb="6" eb="7">
      <t>ツキ</t>
    </rPh>
    <rPh sb="7" eb="9">
      <t>イナイ</t>
    </rPh>
    <phoneticPr fontId="5"/>
  </si>
  <si>
    <t>60月超84月以内</t>
    <rPh sb="2" eb="3">
      <t>ツキ</t>
    </rPh>
    <rPh sb="3" eb="4">
      <t>チョウ</t>
    </rPh>
    <rPh sb="6" eb="7">
      <t>ツキ</t>
    </rPh>
    <rPh sb="7" eb="9">
      <t>イナイ</t>
    </rPh>
    <phoneticPr fontId="5"/>
  </si>
  <si>
    <t>月</t>
    <rPh sb="0" eb="1">
      <t>ツキ</t>
    </rPh>
    <phoneticPr fontId="5"/>
  </si>
  <si>
    <t>H30年度</t>
    <rPh sb="3" eb="5">
      <t>ネンド</t>
    </rPh>
    <phoneticPr fontId="5"/>
  </si>
  <si>
    <t>資金の種類の区分</t>
    <rPh sb="0" eb="2">
      <t>シキン</t>
    </rPh>
    <rPh sb="3" eb="5">
      <t>シュルイ</t>
    </rPh>
    <rPh sb="6" eb="8">
      <t>クブン</t>
    </rPh>
    <phoneticPr fontId="5"/>
  </si>
  <si>
    <t>創業以外</t>
    <rPh sb="0" eb="2">
      <t>ソウギョウ</t>
    </rPh>
    <rPh sb="2" eb="4">
      <t>イガイ</t>
    </rPh>
    <phoneticPr fontId="5"/>
  </si>
  <si>
    <t>創業</t>
    <rPh sb="0" eb="2">
      <t>ソウギョウ</t>
    </rPh>
    <phoneticPr fontId="5"/>
  </si>
  <si>
    <t>貸付利率及び貸付期間</t>
    <rPh sb="0" eb="2">
      <t>カシツケ</t>
    </rPh>
    <rPh sb="2" eb="4">
      <t>リリツ</t>
    </rPh>
    <rPh sb="4" eb="5">
      <t>オヨ</t>
    </rPh>
    <phoneticPr fontId="5"/>
  </si>
  <si>
    <t>利子補給の区分</t>
    <rPh sb="0" eb="4">
      <t>リシホキュウ</t>
    </rPh>
    <rPh sb="5" eb="7">
      <t>クブン</t>
    </rPh>
    <phoneticPr fontId="5"/>
  </si>
  <si>
    <t>運転</t>
    <rPh sb="0" eb="2">
      <t>ウンテン</t>
    </rPh>
    <phoneticPr fontId="5"/>
  </si>
  <si>
    <t>設備</t>
    <rPh sb="0" eb="2">
      <t>セツビ</t>
    </rPh>
    <phoneticPr fontId="5"/>
  </si>
  <si>
    <t>創業運転</t>
    <rPh sb="0" eb="2">
      <t>ソウギョウ</t>
    </rPh>
    <rPh sb="2" eb="4">
      <t>ウンテン</t>
    </rPh>
    <phoneticPr fontId="5"/>
  </si>
  <si>
    <t>創業設備</t>
    <rPh sb="0" eb="2">
      <t>ソウギョウ</t>
    </rPh>
    <rPh sb="2" eb="4">
      <t>セツビ</t>
    </rPh>
    <phoneticPr fontId="5"/>
  </si>
  <si>
    <t>支払日固定シート</t>
    <rPh sb="0" eb="5">
      <t>シハライビコテイ</t>
    </rPh>
    <phoneticPr fontId="5"/>
  </si>
  <si>
    <t>手入力シート</t>
    <rPh sb="0" eb="3">
      <t>テニュウリョク</t>
    </rPh>
    <phoneticPr fontId="5"/>
  </si>
  <si>
    <t>全額補給</t>
    <rPh sb="0" eb="2">
      <t>ゼンガク</t>
    </rPh>
    <rPh sb="2" eb="4">
      <t>ホキュウ</t>
    </rPh>
    <phoneticPr fontId="5"/>
  </si>
  <si>
    <r>
      <t>貸付利率</t>
    </r>
    <r>
      <rPr>
        <b/>
        <sz val="11"/>
        <color rgb="FFFF0000"/>
        <rFont val="ＭＳ Ｐゴシック"/>
        <family val="3"/>
        <charset val="128"/>
      </rPr>
      <t>（年度切り替え時のズレに注意）</t>
    </r>
    <rPh sb="0" eb="2">
      <t>カシツケ</t>
    </rPh>
    <rPh sb="2" eb="4">
      <t>リリツ</t>
    </rPh>
    <rPh sb="5" eb="7">
      <t>ネンド</t>
    </rPh>
    <rPh sb="7" eb="8">
      <t>キ</t>
    </rPh>
    <rPh sb="9" eb="10">
      <t>カ</t>
    </rPh>
    <rPh sb="11" eb="12">
      <t>ジ</t>
    </rPh>
    <rPh sb="16" eb="18">
      <t>チュウイ</t>
    </rPh>
    <phoneticPr fontId="5"/>
  </si>
  <si>
    <r>
      <t>利子補給率</t>
    </r>
    <r>
      <rPr>
        <b/>
        <sz val="11"/>
        <color rgb="FFFF0000"/>
        <rFont val="ＭＳ Ｐゴシック"/>
        <family val="3"/>
        <charset val="128"/>
      </rPr>
      <t>（年度切り替え時のズレに注意）</t>
    </r>
    <rPh sb="0" eb="5">
      <t>リシホキュウリツ</t>
    </rPh>
    <phoneticPr fontId="5"/>
  </si>
  <si>
    <t>必要に応じて更新するもの</t>
    <rPh sb="0" eb="2">
      <t>ヒツヨウ</t>
    </rPh>
    <rPh sb="3" eb="4">
      <t>オウ</t>
    </rPh>
    <rPh sb="6" eb="8">
      <t>コウシン</t>
    </rPh>
    <phoneticPr fontId="5"/>
  </si>
  <si>
    <t>原則、更新不要のもの</t>
    <rPh sb="0" eb="2">
      <t>ゲンソク</t>
    </rPh>
    <rPh sb="3" eb="5">
      <t>コウシン</t>
    </rPh>
    <rPh sb="5" eb="7">
      <t>フヨウ</t>
    </rPh>
    <phoneticPr fontId="5"/>
  </si>
  <si>
    <t>判定用</t>
    <rPh sb="0" eb="3">
      <t>ハンテイヨウ</t>
    </rPh>
    <phoneticPr fontId="5"/>
  </si>
  <si>
    <t>営業日自動シート</t>
    <rPh sb="0" eb="5">
      <t>エイギョウビジドウ</t>
    </rPh>
    <phoneticPr fontId="5"/>
  </si>
  <si>
    <t>基準日の区分（A)</t>
    <rPh sb="0" eb="3">
      <t>キジュンビ</t>
    </rPh>
    <rPh sb="4" eb="6">
      <t>クブン</t>
    </rPh>
    <phoneticPr fontId="5"/>
  </si>
  <si>
    <t>貸付期間の区分（B)</t>
    <rPh sb="0" eb="4">
      <t>カシツケキカン</t>
    </rPh>
    <rPh sb="5" eb="7">
      <t>クブン</t>
    </rPh>
    <phoneticPr fontId="5"/>
  </si>
  <si>
    <t>資金の種類の区分（C)</t>
    <rPh sb="0" eb="2">
      <t>シキン</t>
    </rPh>
    <rPh sb="3" eb="5">
      <t>シュルイ</t>
    </rPh>
    <rPh sb="6" eb="8">
      <t>クブン</t>
    </rPh>
    <phoneticPr fontId="5"/>
  </si>
  <si>
    <t>利子補給の区分（D)</t>
    <rPh sb="0" eb="4">
      <t>リシホキュウ</t>
    </rPh>
    <rPh sb="5" eb="7">
      <t>クブン</t>
    </rPh>
    <phoneticPr fontId="5"/>
  </si>
  <si>
    <t>貸付利率算出用の区分　（A)＆（C)＆（B)</t>
    <rPh sb="0" eb="2">
      <t>カシツケ</t>
    </rPh>
    <rPh sb="2" eb="4">
      <t>リリツ</t>
    </rPh>
    <rPh sb="4" eb="6">
      <t>サンシュツ</t>
    </rPh>
    <rPh sb="6" eb="7">
      <t>ヨウ</t>
    </rPh>
    <rPh sb="8" eb="10">
      <t>クブン</t>
    </rPh>
    <phoneticPr fontId="5"/>
  </si>
  <si>
    <t>利子補給率算出用の区分　（A)＆（D)＆（B）</t>
    <rPh sb="0" eb="5">
      <t>リシホキュウリツ</t>
    </rPh>
    <rPh sb="5" eb="7">
      <t>サンシュツ</t>
    </rPh>
    <rPh sb="7" eb="8">
      <t>ヨウ</t>
    </rPh>
    <rPh sb="9" eb="11">
      <t>クブン</t>
    </rPh>
    <phoneticPr fontId="5"/>
  </si>
  <si>
    <t>銀行の休日</t>
    <rPh sb="0" eb="2">
      <t>ギンコウ</t>
    </rPh>
    <rPh sb="3" eb="5">
      <t>キュウジツ</t>
    </rPh>
    <phoneticPr fontId="5"/>
  </si>
  <si>
    <t>↑昇順↑</t>
    <rPh sb="1" eb="3">
      <t>ショウジュン</t>
    </rPh>
    <phoneticPr fontId="5"/>
  </si>
  <si>
    <t>毎年度更新するもの（更新方法はコメント参照）</t>
    <rPh sb="0" eb="3">
      <t>マイネンド</t>
    </rPh>
    <rPh sb="3" eb="5">
      <t>コウシン</t>
    </rPh>
    <rPh sb="10" eb="12">
      <t>コウシン</t>
    </rPh>
    <rPh sb="12" eb="14">
      <t>ホウホウ</t>
    </rPh>
    <rPh sb="19" eb="21">
      <t>サンショウ</t>
    </rPh>
    <phoneticPr fontId="5"/>
  </si>
  <si>
    <t>月</t>
    <rPh sb="0" eb="1">
      <t>ツキ</t>
    </rPh>
    <phoneticPr fontId="5"/>
  </si>
  <si>
    <t>貸付利率及び貸付期間</t>
    <rPh sb="0" eb="4">
      <t>カシツケリリツ</t>
    </rPh>
    <rPh sb="4" eb="5">
      <t>オヨ</t>
    </rPh>
    <phoneticPr fontId="5"/>
  </si>
  <si>
    <t>貸付利率及び貸付期間</t>
    <rPh sb="0" eb="5">
      <t>カシツケリリツオヨ</t>
    </rPh>
    <phoneticPr fontId="5"/>
  </si>
  <si>
    <t>備　　考</t>
    <phoneticPr fontId="5"/>
  </si>
  <si>
    <t>利子補給金額(円)</t>
    <phoneticPr fontId="5"/>
  </si>
  <si>
    <t>年　月　日</t>
    <rPh sb="0" eb="1">
      <t>ネン</t>
    </rPh>
    <rPh sb="2" eb="3">
      <t>ガツ</t>
    </rPh>
    <rPh sb="4" eb="5">
      <t>ニチ</t>
    </rPh>
    <phoneticPr fontId="5"/>
  </si>
  <si>
    <t>年　 　％</t>
    <rPh sb="0" eb="1">
      <t>ネン</t>
    </rPh>
    <phoneticPr fontId="5"/>
  </si>
  <si>
    <t>元金(残金)(円)</t>
    <rPh sb="7" eb="8">
      <t>エン</t>
    </rPh>
    <phoneticPr fontId="5"/>
  </si>
  <si>
    <t>　中小企業資金融資に係る利子補給金の交付について、我孫子市中小企業資金融</t>
    <phoneticPr fontId="5"/>
  </si>
  <si>
    <t>資条例施行規則第８条の規定により、請求者から利子補給金の請求及び受領の権</t>
    <phoneticPr fontId="5"/>
  </si>
  <si>
    <t>限に係る委任を受けたので、次のとおり請求します。</t>
    <phoneticPr fontId="5"/>
  </si>
  <si>
    <t>日数(日)</t>
    <phoneticPr fontId="5"/>
  </si>
  <si>
    <t>期　　 　間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</si>
</sst>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$-411]ggge&quot;年&quot;m&quot;月&quot;d&quot;日&quot;;@"/>
    <numFmt numFmtId="178" formatCode="0.0"/>
    <numFmt numFmtId="179" formatCode="0.0%"/>
  </numFmts>
  <fonts count="1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177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4" fontId="1" fillId="0" borderId="0" xfId="0" applyNumberFormat="1" applyFont="1" applyFill="1" applyBorder="1" applyAlignment="1" applyProtection="1">
      <alignment vertical="center"/>
    </xf>
    <xf numFmtId="14" fontId="1" fillId="0" borderId="8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7" fillId="2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4" xfId="0" applyFont="1" applyFill="1" applyBorder="1" applyProtection="1">
      <alignment vertical="center"/>
    </xf>
    <xf numFmtId="0" fontId="1" fillId="0" borderId="10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vertical="center"/>
    </xf>
    <xf numFmtId="0" fontId="2" fillId="0" borderId="11" xfId="0" applyFont="1" applyFill="1" applyBorder="1" applyProtection="1">
      <alignment vertical="center"/>
    </xf>
    <xf numFmtId="0" fontId="8" fillId="0" borderId="0" xfId="0" applyFo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4" fontId="0" fillId="0" borderId="8" xfId="0" applyNumberFormat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vertical="center"/>
    </xf>
    <xf numFmtId="178" fontId="0" fillId="0" borderId="14" xfId="0" applyNumberFormat="1" applyBorder="1" applyProtection="1">
      <alignment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vertical="center"/>
    </xf>
    <xf numFmtId="178" fontId="0" fillId="0" borderId="16" xfId="0" applyNumberFormat="1" applyBorder="1" applyProtection="1">
      <alignment vertical="center"/>
    </xf>
    <xf numFmtId="0" fontId="0" fillId="0" borderId="8" xfId="0" applyNumberFormat="1" applyFill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178" fontId="0" fillId="0" borderId="24" xfId="0" applyNumberFormat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 shrinkToFit="1"/>
    </xf>
    <xf numFmtId="0" fontId="0" fillId="0" borderId="21" xfId="0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78" fontId="0" fillId="0" borderId="18" xfId="0" applyNumberFormat="1" applyBorder="1" applyProtection="1">
      <alignment vertical="center"/>
    </xf>
    <xf numFmtId="178" fontId="0" fillId="0" borderId="20" xfId="0" applyNumberFormat="1" applyBorder="1" applyProtection="1">
      <alignment vertical="center"/>
    </xf>
    <xf numFmtId="0" fontId="0" fillId="0" borderId="0" xfId="0" applyBorder="1" applyAlignment="1" applyProtection="1">
      <alignment vertical="center"/>
    </xf>
    <xf numFmtId="179" fontId="0" fillId="0" borderId="0" xfId="0" applyNumberFormat="1" applyBorder="1" applyProtection="1">
      <alignment vertical="center"/>
    </xf>
    <xf numFmtId="0" fontId="15" fillId="2" borderId="8" xfId="2" applyFont="1" applyFill="1" applyBorder="1" applyAlignment="1" applyProtection="1">
      <alignment horizontal="center" vertical="center"/>
      <protection locked="0"/>
    </xf>
    <xf numFmtId="0" fontId="0" fillId="10" borderId="8" xfId="0" applyFill="1" applyBorder="1" applyAlignment="1" applyProtection="1">
      <alignment horizontal="center" vertical="center"/>
      <protection locked="0"/>
    </xf>
    <xf numFmtId="14" fontId="0" fillId="10" borderId="1" xfId="0" applyNumberFormat="1" applyFill="1" applyBorder="1" applyAlignment="1" applyProtection="1">
      <alignment horizontal="center" vertical="center"/>
      <protection locked="0"/>
    </xf>
    <xf numFmtId="14" fontId="0" fillId="10" borderId="8" xfId="0" applyNumberFormat="1" applyFill="1" applyBorder="1" applyAlignment="1" applyProtection="1">
      <alignment horizontal="center" vertical="center"/>
      <protection locked="0"/>
    </xf>
    <xf numFmtId="178" fontId="0" fillId="10" borderId="15" xfId="0" applyNumberFormat="1" applyFill="1" applyBorder="1" applyProtection="1">
      <alignment vertical="center"/>
      <protection locked="0"/>
    </xf>
    <xf numFmtId="178" fontId="0" fillId="10" borderId="17" xfId="0" applyNumberFormat="1" applyFill="1" applyBorder="1" applyProtection="1">
      <alignment vertical="center"/>
      <protection locked="0"/>
    </xf>
    <xf numFmtId="178" fontId="0" fillId="10" borderId="19" xfId="0" applyNumberFormat="1" applyFill="1" applyBorder="1" applyProtection="1">
      <alignment vertical="center"/>
      <protection locked="0"/>
    </xf>
    <xf numFmtId="178" fontId="0" fillId="10" borderId="1" xfId="0" applyNumberFormat="1" applyFill="1" applyBorder="1" applyProtection="1">
      <alignment vertical="center"/>
      <protection locked="0"/>
    </xf>
    <xf numFmtId="178" fontId="0" fillId="10" borderId="22" xfId="0" applyNumberFormat="1" applyFill="1" applyBorder="1" applyProtection="1">
      <alignment vertical="center"/>
      <protection locked="0"/>
    </xf>
    <xf numFmtId="178" fontId="0" fillId="10" borderId="23" xfId="0" applyNumberFormat="1" applyFill="1" applyBorder="1" applyProtection="1">
      <alignment vertical="center"/>
      <protection locked="0"/>
    </xf>
    <xf numFmtId="178" fontId="0" fillId="10" borderId="25" xfId="0" applyNumberFormat="1" applyFill="1" applyBorder="1" applyProtection="1">
      <alignment vertical="center"/>
      <protection locked="0"/>
    </xf>
    <xf numFmtId="178" fontId="0" fillId="10" borderId="26" xfId="0" applyNumberFormat="1" applyFill="1" applyBorder="1" applyProtection="1">
      <alignment vertical="center"/>
      <protection locked="0"/>
    </xf>
    <xf numFmtId="0" fontId="0" fillId="10" borderId="17" xfId="0" applyFill="1" applyBorder="1" applyProtection="1">
      <alignment vertical="center"/>
      <protection locked="0"/>
    </xf>
    <xf numFmtId="0" fontId="0" fillId="10" borderId="19" xfId="0" applyFill="1" applyBorder="1" applyProtection="1">
      <alignment vertical="center"/>
      <protection locked="0"/>
    </xf>
    <xf numFmtId="0" fontId="0" fillId="10" borderId="26" xfId="0" applyFill="1" applyBorder="1" applyProtection="1">
      <alignment vertical="center"/>
      <protection locked="0"/>
    </xf>
    <xf numFmtId="0" fontId="0" fillId="10" borderId="25" xfId="0" applyFill="1" applyBorder="1" applyProtection="1">
      <alignment vertical="center"/>
      <protection locked="0"/>
    </xf>
    <xf numFmtId="0" fontId="0" fillId="10" borderId="15" xfId="0" applyFill="1" applyBorder="1" applyProtection="1">
      <alignment vertical="center"/>
      <protection locked="0"/>
    </xf>
    <xf numFmtId="14" fontId="6" fillId="0" borderId="0" xfId="0" applyNumberFormat="1" applyFont="1" applyFill="1" applyBorder="1" applyAlignment="1" applyProtection="1">
      <alignment vertical="center"/>
    </xf>
    <xf numFmtId="0" fontId="0" fillId="0" borderId="27" xfId="0" applyFill="1" applyBorder="1" applyProtection="1">
      <alignment vertical="center"/>
    </xf>
    <xf numFmtId="0" fontId="6" fillId="1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14" fontId="6" fillId="4" borderId="1" xfId="0" applyNumberFormat="1" applyFont="1" applyFill="1" applyBorder="1" applyAlignment="1" applyProtection="1">
      <alignment horizontal="center" vertical="center"/>
    </xf>
    <xf numFmtId="14" fontId="6" fillId="5" borderId="3" xfId="0" applyNumberFormat="1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13" borderId="29" xfId="0" applyFont="1" applyFill="1" applyBorder="1" applyAlignment="1" applyProtection="1">
      <alignment horizontal="center" vertical="center"/>
    </xf>
    <xf numFmtId="0" fontId="0" fillId="15" borderId="30" xfId="0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 shrinkToFit="1"/>
    </xf>
    <xf numFmtId="0" fontId="0" fillId="4" borderId="30" xfId="0" applyFill="1" applyBorder="1" applyAlignment="1" applyProtection="1">
      <alignment horizontal="center" vertical="center" shrinkToFit="1"/>
    </xf>
    <xf numFmtId="0" fontId="0" fillId="16" borderId="31" xfId="0" applyFill="1" applyBorder="1" applyAlignment="1" applyProtection="1">
      <alignment horizontal="center" vertical="center" shrinkToFit="1"/>
    </xf>
    <xf numFmtId="0" fontId="0" fillId="0" borderId="32" xfId="0" applyFill="1" applyBorder="1" applyAlignment="1" applyProtection="1">
      <alignment horizontal="center" vertical="center" shrinkToFit="1"/>
    </xf>
    <xf numFmtId="0" fontId="0" fillId="0" borderId="33" xfId="0" applyFill="1" applyBorder="1" applyAlignment="1" applyProtection="1">
      <alignment horizontal="center" vertical="center" shrinkToFit="1"/>
    </xf>
    <xf numFmtId="0" fontId="6" fillId="14" borderId="29" xfId="0" applyFont="1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0" fontId="0" fillId="16" borderId="31" xfId="0" applyFill="1" applyBorder="1" applyAlignment="1" applyProtection="1">
      <alignment horizontal="center" vertical="center"/>
    </xf>
    <xf numFmtId="0" fontId="6" fillId="11" borderId="29" xfId="0" applyFont="1" applyFill="1" applyBorder="1" applyAlignment="1" applyProtection="1">
      <alignment horizontal="center" vertical="center"/>
    </xf>
    <xf numFmtId="0" fontId="0" fillId="10" borderId="15" xfId="0" applyNumberFormat="1" applyFill="1" applyBorder="1" applyProtection="1">
      <alignment vertical="center"/>
      <protection locked="0"/>
    </xf>
    <xf numFmtId="0" fontId="0" fillId="10" borderId="17" xfId="0" applyNumberFormat="1" applyFill="1" applyBorder="1" applyProtection="1">
      <alignment vertical="center"/>
      <protection locked="0"/>
    </xf>
    <xf numFmtId="0" fontId="0" fillId="10" borderId="19" xfId="0" applyNumberFormat="1" applyFill="1" applyBorder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1" fillId="0" borderId="0" xfId="2" applyFont="1" applyAlignment="1" applyProtection="1">
      <alignment horizontal="center" vertical="top"/>
      <protection locked="0"/>
    </xf>
    <xf numFmtId="177" fontId="0" fillId="0" borderId="0" xfId="0" applyNumberFormat="1" applyFill="1" applyAlignment="1" applyProtection="1">
      <alignment vertical="center"/>
      <protection locked="0"/>
    </xf>
    <xf numFmtId="0" fontId="2" fillId="0" borderId="6" xfId="0" applyNumberFormat="1" applyFont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38" fontId="2" fillId="0" borderId="8" xfId="1" applyNumberFormat="1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3" applyNumberFormat="1" applyFont="1" applyFill="1" applyBorder="1" applyAlignment="1" applyProtection="1">
      <alignment horizontal="center" vertical="center" shrinkToFit="1"/>
    </xf>
    <xf numFmtId="0" fontId="2" fillId="0" borderId="4" xfId="3" applyNumberFormat="1" applyFont="1" applyFill="1" applyBorder="1" applyAlignment="1" applyProtection="1">
      <alignment horizontal="center" vertical="center" shrinkToFit="1"/>
    </xf>
    <xf numFmtId="0" fontId="2" fillId="0" borderId="10" xfId="3" applyNumberFormat="1" applyFont="1" applyFill="1" applyBorder="1" applyAlignment="1" applyProtection="1">
      <alignment horizontal="center" vertical="center" shrinkToFit="1"/>
    </xf>
    <xf numFmtId="0" fontId="2" fillId="0" borderId="5" xfId="3" applyNumberFormat="1" applyFont="1" applyFill="1" applyBorder="1" applyAlignment="1" applyProtection="1">
      <alignment horizontal="center" vertical="center" shrinkToFit="1"/>
    </xf>
    <xf numFmtId="0" fontId="2" fillId="0" borderId="6" xfId="3" applyNumberFormat="1" applyFont="1" applyFill="1" applyBorder="1" applyAlignment="1" applyProtection="1">
      <alignment horizontal="center" vertical="center" shrinkToFit="1"/>
    </xf>
    <xf numFmtId="0" fontId="2" fillId="0" borderId="11" xfId="3" applyNumberFormat="1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distributed" vertical="center" wrapText="1"/>
    </xf>
    <xf numFmtId="0" fontId="0" fillId="0" borderId="4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6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38" fontId="2" fillId="0" borderId="1" xfId="1" applyNumberFormat="1" applyFont="1" applyFill="1" applyBorder="1" applyAlignment="1" applyProtection="1">
      <alignment horizontal="center" vertical="center"/>
      <protection locked="0"/>
    </xf>
    <xf numFmtId="38" fontId="0" fillId="0" borderId="2" xfId="1" applyNumberFormat="1" applyFont="1" applyFill="1" applyBorder="1" applyAlignment="1" applyProtection="1">
      <alignment horizontal="center" vertical="center"/>
      <protection locked="0"/>
    </xf>
    <xf numFmtId="38" fontId="0" fillId="0" borderId="9" xfId="1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9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38" fontId="2" fillId="0" borderId="1" xfId="1" applyNumberFormat="1" applyFont="1" applyFill="1" applyBorder="1" applyAlignment="1" applyProtection="1">
      <alignment horizontal="center" vertical="center"/>
    </xf>
    <xf numFmtId="38" fontId="2" fillId="0" borderId="2" xfId="1" applyNumberFormat="1" applyFont="1" applyFill="1" applyBorder="1" applyAlignment="1" applyProtection="1">
      <alignment horizontal="center" vertical="center"/>
    </xf>
    <xf numFmtId="38" fontId="2" fillId="0" borderId="9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38" fontId="2" fillId="0" borderId="2" xfId="1" applyNumberFormat="1" applyFont="1" applyFill="1" applyBorder="1" applyAlignment="1" applyProtection="1">
      <alignment horizontal="center" vertical="center"/>
      <protection locked="0"/>
    </xf>
    <xf numFmtId="38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top"/>
    </xf>
    <xf numFmtId="0" fontId="11" fillId="0" borderId="0" xfId="2" applyFont="1" applyAlignment="1" applyProtection="1">
      <alignment horizontal="center" vertical="top"/>
      <protection locked="0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177" fontId="2" fillId="0" borderId="3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right" vertical="center"/>
    </xf>
    <xf numFmtId="177" fontId="2" fillId="0" borderId="5" xfId="0" applyNumberFormat="1" applyFont="1" applyFill="1" applyBorder="1" applyAlignment="1" applyProtection="1">
      <alignment horizontal="right" vertical="center"/>
      <protection locked="0"/>
    </xf>
    <xf numFmtId="177" fontId="2" fillId="0" borderId="6" xfId="0" applyNumberFormat="1" applyFont="1" applyFill="1" applyBorder="1" applyAlignment="1" applyProtection="1">
      <alignment horizontal="right" vertical="center"/>
      <protection locked="0"/>
    </xf>
    <xf numFmtId="177" fontId="0" fillId="0" borderId="10" xfId="0" applyNumberFormat="1" applyFill="1" applyBorder="1" applyAlignment="1" applyProtection="1">
      <alignment horizontal="left" vertical="center"/>
    </xf>
    <xf numFmtId="177" fontId="0" fillId="0" borderId="11" xfId="0" applyNumberFormat="1" applyFill="1" applyBorder="1" applyAlignment="1" applyProtection="1">
      <alignment horizontal="left" vertical="center"/>
    </xf>
    <xf numFmtId="177" fontId="2" fillId="0" borderId="0" xfId="0" applyNumberFormat="1" applyFont="1" applyFill="1" applyAlignment="1" applyProtection="1">
      <alignment horizontal="right" vertical="center"/>
      <protection locked="0"/>
    </xf>
    <xf numFmtId="177" fontId="0" fillId="0" borderId="0" xfId="0" applyNumberFormat="1" applyFill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distributed" vertical="center" wrapText="1"/>
    </xf>
    <xf numFmtId="0" fontId="2" fillId="0" borderId="2" xfId="0" applyFont="1" applyFill="1" applyBorder="1" applyAlignment="1" applyProtection="1">
      <alignment horizontal="distributed" vertical="center" wrapText="1"/>
    </xf>
    <xf numFmtId="0" fontId="2" fillId="0" borderId="9" xfId="0" applyFont="1" applyFill="1" applyBorder="1" applyAlignment="1" applyProtection="1">
      <alignment horizontal="distributed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distributed" vertical="center" wrapText="1"/>
    </xf>
    <xf numFmtId="0" fontId="0" fillId="0" borderId="9" xfId="0" applyFill="1" applyBorder="1" applyAlignment="1" applyProtection="1">
      <alignment horizontal="distributed" vertical="center" wrapText="1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NumberFormat="1" applyFont="1" applyAlignment="1" applyProtection="1">
      <alignment horizontal="distributed" vertical="center" wrapText="1"/>
    </xf>
    <xf numFmtId="0" fontId="2" fillId="0" borderId="6" xfId="0" applyNumberFormat="1" applyFont="1" applyBorder="1" applyAlignment="1" applyProtection="1">
      <alignment horizontal="distributed" vertical="center" wrapText="1"/>
    </xf>
    <xf numFmtId="38" fontId="2" fillId="0" borderId="6" xfId="1" applyNumberFormat="1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40" fontId="2" fillId="0" borderId="6" xfId="1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 wrapText="1"/>
    </xf>
    <xf numFmtId="177" fontId="2" fillId="0" borderId="7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38" fontId="2" fillId="0" borderId="0" xfId="1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38" fontId="2" fillId="0" borderId="8" xfId="1" applyNumberFormat="1" applyFont="1" applyFill="1" applyBorder="1" applyAlignment="1" applyProtection="1">
      <alignment horizontal="center" vertical="center"/>
      <protection locked="0"/>
    </xf>
    <xf numFmtId="177" fontId="2" fillId="0" borderId="3" xfId="0" applyNumberFormat="1" applyFont="1" applyFill="1" applyBorder="1" applyAlignment="1" applyProtection="1">
      <alignment horizontal="right" vertical="center"/>
      <protection locked="0"/>
    </xf>
    <xf numFmtId="177" fontId="2" fillId="0" borderId="4" xfId="0" applyNumberFormat="1" applyFont="1" applyFill="1" applyBorder="1" applyAlignment="1" applyProtection="1">
      <alignment horizontal="right" vertical="center"/>
      <protection locked="0"/>
    </xf>
    <xf numFmtId="38" fontId="2" fillId="0" borderId="3" xfId="1" applyNumberFormat="1" applyFont="1" applyFill="1" applyBorder="1" applyAlignment="1" applyProtection="1">
      <alignment horizontal="right" vertical="center"/>
      <protection locked="0"/>
    </xf>
    <xf numFmtId="38" fontId="2" fillId="0" borderId="4" xfId="1" applyNumberFormat="1" applyFont="1" applyFill="1" applyBorder="1" applyAlignment="1" applyProtection="1">
      <alignment horizontal="right" vertical="center"/>
      <protection locked="0"/>
    </xf>
    <xf numFmtId="38" fontId="2" fillId="0" borderId="5" xfId="1" applyNumberFormat="1" applyFont="1" applyFill="1" applyBorder="1" applyAlignment="1" applyProtection="1">
      <alignment horizontal="right" vertical="center"/>
      <protection locked="0"/>
    </xf>
    <xf numFmtId="38" fontId="2" fillId="0" borderId="6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distributed" vertical="center" wrapText="1"/>
    </xf>
    <xf numFmtId="0" fontId="2" fillId="0" borderId="10" xfId="0" applyFont="1" applyFill="1" applyBorder="1" applyAlignment="1" applyProtection="1">
      <alignment horizontal="distributed" vertical="center" wrapText="1"/>
    </xf>
    <xf numFmtId="0" fontId="2" fillId="0" borderId="5" xfId="0" applyFont="1" applyFill="1" applyBorder="1" applyAlignment="1" applyProtection="1">
      <alignment horizontal="distributed" vertical="center" wrapText="1"/>
    </xf>
    <xf numFmtId="0" fontId="2" fillId="0" borderId="6" xfId="0" applyFont="1" applyFill="1" applyBorder="1" applyAlignment="1" applyProtection="1">
      <alignment horizontal="distributed" vertical="center" wrapText="1"/>
    </xf>
    <xf numFmtId="0" fontId="2" fillId="0" borderId="11" xfId="0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177" fontId="16" fillId="0" borderId="10" xfId="0" applyNumberFormat="1" applyFont="1" applyFill="1" applyBorder="1" applyAlignment="1" applyProtection="1">
      <alignment horizontal="left" vertical="center"/>
      <protection locked="0"/>
    </xf>
    <xf numFmtId="177" fontId="16" fillId="0" borderId="11" xfId="0" applyNumberFormat="1" applyFont="1" applyFill="1" applyBorder="1" applyAlignment="1" applyProtection="1">
      <alignment horizontal="left" vertical="center"/>
      <protection locked="0"/>
    </xf>
    <xf numFmtId="177" fontId="2" fillId="0" borderId="3" xfId="0" applyNumberFormat="1" applyFont="1" applyFill="1" applyBorder="1" applyAlignment="1" applyProtection="1">
      <alignment horizontal="right" vertical="center" wrapText="1"/>
    </xf>
    <xf numFmtId="177" fontId="2" fillId="0" borderId="4" xfId="0" applyNumberFormat="1" applyFont="1" applyFill="1" applyBorder="1" applyAlignment="1" applyProtection="1">
      <alignment horizontal="right" vertical="center" wrapText="1"/>
    </xf>
    <xf numFmtId="177" fontId="2" fillId="0" borderId="7" xfId="0" applyNumberFormat="1" applyFont="1" applyFill="1" applyBorder="1" applyAlignment="1" applyProtection="1">
      <alignment horizontal="right" vertical="center" wrapText="1"/>
    </xf>
    <xf numFmtId="177" fontId="2" fillId="0" borderId="0" xfId="0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 applyProtection="1">
      <alignment horizontal="center" vertical="top"/>
      <protection locked="0"/>
    </xf>
    <xf numFmtId="176" fontId="2" fillId="0" borderId="8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Alignment="1" applyProtection="1">
      <alignment horizontal="distributed" vertical="center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NumberFormat="1" applyFont="1" applyFill="1" applyAlignment="1" applyProtection="1">
      <alignment horizontal="distributed" vertical="center" wrapText="1"/>
    </xf>
    <xf numFmtId="0" fontId="2" fillId="0" borderId="6" xfId="0" applyNumberFormat="1" applyFont="1" applyFill="1" applyBorder="1" applyAlignment="1" applyProtection="1">
      <alignment horizontal="distributed" vertical="center" wrapText="1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2" fillId="0" borderId="6" xfId="0" applyFont="1" applyFill="1" applyBorder="1" applyAlignment="1" applyProtection="1">
      <alignment horizontal="right" vertical="center"/>
      <protection locked="0"/>
    </xf>
    <xf numFmtId="0" fontId="14" fillId="8" borderId="6" xfId="0" applyFont="1" applyFill="1" applyBorder="1" applyAlignment="1" applyProtection="1">
      <alignment horizontal="center" vertical="center"/>
    </xf>
    <xf numFmtId="0" fontId="14" fillId="9" borderId="0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shrinkToFit="1"/>
    </xf>
    <xf numFmtId="0" fontId="13" fillId="6" borderId="6" xfId="0" applyFont="1" applyFill="1" applyBorder="1" applyAlignment="1" applyProtection="1">
      <alignment horizontal="center" vertical="center"/>
    </xf>
    <xf numFmtId="0" fontId="13" fillId="7" borderId="0" xfId="0" applyFont="1" applyFill="1" applyAlignment="1" applyProtection="1">
      <alignment horizontal="center"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8.cao.go.jp/chosei/shukujitsu/syukujitsu.csv" TargetMode="Externa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D43"/>
  <sheetViews>
    <sheetView showGridLines="0" view="pageBreakPreview" zoomScaleNormal="100" zoomScaleSheetLayoutView="100" workbookViewId="0">
      <selection activeCell="J14" sqref="J14:W14"/>
    </sheetView>
  </sheetViews>
  <sheetFormatPr defaultColWidth="9" defaultRowHeight="13.2"/>
  <cols>
    <col min="1" max="1" width="3.109375" style="7" customWidth="1"/>
    <col min="2" max="5" width="4" style="7" customWidth="1"/>
    <col min="6" max="6" width="3.6640625" style="7" customWidth="1"/>
    <col min="7" max="7" width="4.6640625" style="7" customWidth="1"/>
    <col min="8" max="8" width="2" style="7" customWidth="1"/>
    <col min="9" max="10" width="3.6640625" style="7" customWidth="1"/>
    <col min="11" max="11" width="2.77734375" style="7" customWidth="1"/>
    <col min="12" max="12" width="6.44140625" style="7" customWidth="1"/>
    <col min="13" max="14" width="3.6640625" style="7" customWidth="1"/>
    <col min="15" max="15" width="3.44140625" style="7" bestFit="1" customWidth="1"/>
    <col min="16" max="17" width="3.6640625" style="7" customWidth="1"/>
    <col min="18" max="18" width="1.77734375" style="7" customWidth="1"/>
    <col min="19" max="21" width="3.6640625" style="7" customWidth="1"/>
    <col min="22" max="22" width="5.33203125" style="7" customWidth="1"/>
    <col min="23" max="23" width="3.6640625" style="7" customWidth="1"/>
    <col min="24" max="24" width="3.109375" style="7" customWidth="1"/>
    <col min="25" max="25" width="9" style="7"/>
    <col min="26" max="28" width="12.88671875" style="7" bestFit="1" customWidth="1"/>
    <col min="29" max="16384" width="9" style="7"/>
  </cols>
  <sheetData>
    <row r="1" spans="1:28" ht="19.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Z1" s="116" t="s">
        <v>44</v>
      </c>
      <c r="AA1" s="117"/>
      <c r="AB1" s="118"/>
    </row>
    <row r="2" spans="1:28" ht="14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Z2" s="8" t="s">
        <v>45</v>
      </c>
      <c r="AA2" s="8" t="s">
        <v>46</v>
      </c>
      <c r="AB2" s="8" t="s">
        <v>47</v>
      </c>
    </row>
    <row r="3" spans="1:28" ht="15.9" customHeight="1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Z3" s="22"/>
      <c r="AA3" s="22"/>
      <c r="AB3" s="23"/>
    </row>
    <row r="4" spans="1:28" ht="9.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6"/>
    </row>
    <row r="5" spans="1:28" ht="15.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74"/>
      <c r="R5" s="175"/>
      <c r="S5" s="175"/>
      <c r="T5" s="175"/>
      <c r="U5" s="175"/>
      <c r="V5" s="175"/>
      <c r="W5" s="175"/>
      <c r="X5" s="10"/>
    </row>
    <row r="6" spans="1:28" ht="9.9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8" ht="22.5" customHeight="1">
      <c r="A7" s="6"/>
      <c r="B7" s="6" t="s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8" ht="12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M8" s="6"/>
      <c r="N8" s="6"/>
      <c r="O8" s="6"/>
      <c r="P8" s="11"/>
      <c r="Q8" s="11"/>
      <c r="R8" s="11"/>
      <c r="S8" s="11"/>
      <c r="T8" s="11"/>
      <c r="U8" s="11"/>
      <c r="V8" s="11"/>
      <c r="W8" s="11"/>
      <c r="X8" s="12"/>
    </row>
    <row r="9" spans="1:28" ht="21.9" customHeight="1">
      <c r="A9" s="6"/>
      <c r="B9" s="6"/>
      <c r="C9" s="6"/>
      <c r="D9" s="6"/>
      <c r="E9" s="6"/>
      <c r="F9" s="6"/>
      <c r="G9" s="6"/>
      <c r="H9" s="6"/>
      <c r="I9" s="184" t="s">
        <v>16</v>
      </c>
      <c r="J9" s="184"/>
      <c r="K9" s="184"/>
      <c r="L9" s="184"/>
      <c r="M9" s="184"/>
      <c r="N9" s="184"/>
      <c r="O9" s="185"/>
      <c r="P9" s="185"/>
      <c r="Q9" s="185"/>
      <c r="R9" s="185"/>
      <c r="S9" s="185"/>
      <c r="T9" s="185"/>
      <c r="U9" s="185"/>
      <c r="V9" s="185"/>
      <c r="W9" s="185"/>
      <c r="X9" s="11"/>
    </row>
    <row r="10" spans="1:28" ht="29.4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M10" s="6"/>
      <c r="N10" s="6"/>
      <c r="O10" s="185"/>
      <c r="P10" s="185"/>
      <c r="Q10" s="185"/>
      <c r="R10" s="185"/>
      <c r="S10" s="185"/>
      <c r="T10" s="185"/>
      <c r="U10" s="185"/>
      <c r="V10" s="185"/>
      <c r="W10" s="185"/>
      <c r="X10" s="11"/>
    </row>
    <row r="11" spans="1:28" ht="19.95" customHeight="1">
      <c r="A11" s="6"/>
      <c r="B11" s="186" t="s">
        <v>95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1"/>
    </row>
    <row r="12" spans="1:28" ht="19.95" customHeight="1">
      <c r="A12" s="6"/>
      <c r="B12" s="186" t="s">
        <v>96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6"/>
    </row>
    <row r="13" spans="1:28" ht="19.95" customHeight="1">
      <c r="A13" s="6" t="s">
        <v>17</v>
      </c>
      <c r="B13" s="187" t="s">
        <v>97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05"/>
      <c r="R13" s="105"/>
      <c r="S13" s="105"/>
      <c r="T13" s="105"/>
      <c r="U13" s="105"/>
      <c r="V13" s="105"/>
      <c r="W13" s="105"/>
      <c r="X13" s="6"/>
    </row>
    <row r="14" spans="1:28" ht="37.5" customHeight="1">
      <c r="B14" s="176" t="s">
        <v>18</v>
      </c>
      <c r="C14" s="177"/>
      <c r="D14" s="177"/>
      <c r="E14" s="177"/>
      <c r="F14" s="177"/>
      <c r="G14" s="177"/>
      <c r="H14" s="177"/>
      <c r="I14" s="178"/>
      <c r="J14" s="179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1"/>
      <c r="X14" s="6"/>
    </row>
    <row r="15" spans="1:28" ht="37.5" customHeight="1">
      <c r="B15" s="176" t="s">
        <v>43</v>
      </c>
      <c r="C15" s="177"/>
      <c r="D15" s="177"/>
      <c r="E15" s="177"/>
      <c r="F15" s="177"/>
      <c r="G15" s="177"/>
      <c r="H15" s="177"/>
      <c r="I15" s="178"/>
      <c r="J15" s="179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1"/>
      <c r="X15" s="6"/>
    </row>
    <row r="16" spans="1:28" ht="30" customHeight="1">
      <c r="B16" s="176" t="s">
        <v>3</v>
      </c>
      <c r="C16" s="182"/>
      <c r="D16" s="182"/>
      <c r="E16" s="182"/>
      <c r="F16" s="182"/>
      <c r="G16" s="182"/>
      <c r="H16" s="182"/>
      <c r="I16" s="183"/>
      <c r="J16" s="151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5"/>
      <c r="X16" s="6"/>
    </row>
    <row r="17" spans="2:30" ht="18.75" customHeight="1">
      <c r="B17" s="128" t="s">
        <v>4</v>
      </c>
      <c r="C17" s="206"/>
      <c r="D17" s="206"/>
      <c r="E17" s="206"/>
      <c r="F17" s="206"/>
      <c r="G17" s="206"/>
      <c r="H17" s="206"/>
      <c r="I17" s="207"/>
      <c r="J17" s="200"/>
      <c r="K17" s="201"/>
      <c r="L17" s="201"/>
      <c r="M17" s="201"/>
      <c r="N17" s="201"/>
      <c r="O17" s="201"/>
      <c r="P17" s="202"/>
      <c r="Q17" s="203"/>
      <c r="R17" s="203"/>
      <c r="S17" s="203"/>
      <c r="T17" s="203"/>
      <c r="U17" s="203"/>
      <c r="V17" s="203"/>
      <c r="W17" s="112" t="s">
        <v>5</v>
      </c>
      <c r="X17" s="6"/>
    </row>
    <row r="18" spans="2:30" ht="18.75" customHeight="1">
      <c r="B18" s="208"/>
      <c r="C18" s="209"/>
      <c r="D18" s="209"/>
      <c r="E18" s="209"/>
      <c r="F18" s="209"/>
      <c r="G18" s="209"/>
      <c r="H18" s="209"/>
      <c r="I18" s="210"/>
      <c r="J18" s="170"/>
      <c r="K18" s="171"/>
      <c r="L18" s="171"/>
      <c r="M18" s="171"/>
      <c r="N18" s="171"/>
      <c r="O18" s="171"/>
      <c r="P18" s="204"/>
      <c r="Q18" s="205"/>
      <c r="R18" s="205"/>
      <c r="S18" s="205"/>
      <c r="T18" s="205"/>
      <c r="U18" s="205"/>
      <c r="V18" s="205"/>
      <c r="W18" s="115"/>
      <c r="X18" s="6"/>
    </row>
    <row r="19" spans="2:30" ht="18.75" customHeight="1">
      <c r="B19" s="137" t="s">
        <v>63</v>
      </c>
      <c r="C19" s="129"/>
      <c r="D19" s="129"/>
      <c r="E19" s="129"/>
      <c r="F19" s="129"/>
      <c r="G19" s="129"/>
      <c r="H19" s="129"/>
      <c r="I19" s="130"/>
      <c r="J19" s="122" t="str">
        <f>IF(OR(M19="",J16="",J17=""),"","年 "&amp;VLOOKUP(引用リスト!T7,引用リスト!D3:E66,2,)&amp;"％")</f>
        <v/>
      </c>
      <c r="K19" s="123"/>
      <c r="L19" s="124"/>
      <c r="M19" s="162"/>
      <c r="N19" s="163"/>
      <c r="O19" s="172" t="s">
        <v>58</v>
      </c>
      <c r="P19" s="168" t="str">
        <f>IF(J17="","",J17)</f>
        <v/>
      </c>
      <c r="Q19" s="169"/>
      <c r="R19" s="169"/>
      <c r="S19" s="169"/>
      <c r="T19" s="169"/>
      <c r="U19" s="169"/>
      <c r="V19" s="166" t="s">
        <v>6</v>
      </c>
      <c r="W19" s="167"/>
      <c r="X19" s="6"/>
    </row>
    <row r="20" spans="2:30" ht="18.75" customHeight="1">
      <c r="B20" s="134"/>
      <c r="C20" s="135"/>
      <c r="D20" s="135"/>
      <c r="E20" s="135"/>
      <c r="F20" s="135"/>
      <c r="G20" s="135"/>
      <c r="H20" s="135"/>
      <c r="I20" s="136"/>
      <c r="J20" s="125"/>
      <c r="K20" s="126"/>
      <c r="L20" s="127"/>
      <c r="M20" s="164"/>
      <c r="N20" s="165"/>
      <c r="O20" s="173"/>
      <c r="P20" s="170"/>
      <c r="Q20" s="171"/>
      <c r="R20" s="171"/>
      <c r="S20" s="171"/>
      <c r="T20" s="171"/>
      <c r="U20" s="171"/>
      <c r="V20" s="195" t="s">
        <v>7</v>
      </c>
      <c r="W20" s="196"/>
      <c r="X20" s="6"/>
    </row>
    <row r="21" spans="2:30" ht="18.75" customHeight="1">
      <c r="B21" s="128" t="s">
        <v>8</v>
      </c>
      <c r="C21" s="129"/>
      <c r="D21" s="129"/>
      <c r="E21" s="129"/>
      <c r="F21" s="129"/>
      <c r="G21" s="129"/>
      <c r="H21" s="129"/>
      <c r="I21" s="130"/>
      <c r="J21" s="191" t="str">
        <f>IF(Z3="","",Z3)</f>
        <v/>
      </c>
      <c r="K21" s="192"/>
      <c r="L21" s="192"/>
      <c r="M21" s="192"/>
      <c r="N21" s="192"/>
      <c r="O21" s="192"/>
      <c r="P21" s="138" t="s">
        <v>29</v>
      </c>
      <c r="Q21" s="138"/>
      <c r="R21" s="138"/>
      <c r="S21" s="13"/>
      <c r="T21" s="13"/>
      <c r="U21" s="13"/>
      <c r="V21" s="13"/>
      <c r="W21" s="14"/>
      <c r="X21" s="6"/>
    </row>
    <row r="22" spans="2:30" ht="18.75" customHeight="1">
      <c r="B22" s="131"/>
      <c r="C22" s="132"/>
      <c r="D22" s="132"/>
      <c r="E22" s="132"/>
      <c r="F22" s="132"/>
      <c r="G22" s="132"/>
      <c r="H22" s="132"/>
      <c r="I22" s="133"/>
      <c r="J22" s="193" t="str">
        <f>IF(I28="","",AA3)</f>
        <v/>
      </c>
      <c r="K22" s="194"/>
      <c r="L22" s="194"/>
      <c r="M22" s="194"/>
      <c r="N22" s="194"/>
      <c r="O22" s="194"/>
      <c r="P22" s="139" t="s">
        <v>30</v>
      </c>
      <c r="Q22" s="139"/>
      <c r="R22" s="139"/>
      <c r="S22" s="197" t="str">
        <f ca="1">N41</f>
        <v/>
      </c>
      <c r="T22" s="198"/>
      <c r="U22" s="198"/>
      <c r="V22" s="198"/>
      <c r="W22" s="15" t="s">
        <v>5</v>
      </c>
      <c r="X22" s="6"/>
    </row>
    <row r="23" spans="2:30" ht="18.75" customHeight="1">
      <c r="B23" s="134"/>
      <c r="C23" s="135"/>
      <c r="D23" s="135"/>
      <c r="E23" s="135"/>
      <c r="F23" s="135"/>
      <c r="G23" s="135"/>
      <c r="H23" s="135"/>
      <c r="I23" s="136"/>
      <c r="J23" s="16"/>
      <c r="K23" s="17"/>
      <c r="L23" s="17"/>
      <c r="M23" s="17"/>
      <c r="N23" s="17"/>
      <c r="O23" s="188" t="str">
        <f>L41</f>
        <v/>
      </c>
      <c r="P23" s="189"/>
      <c r="Q23" s="18" t="s">
        <v>9</v>
      </c>
      <c r="R23" s="18"/>
      <c r="S23" s="114" t="s">
        <v>10</v>
      </c>
      <c r="T23" s="114"/>
      <c r="U23" s="190" t="str">
        <f>IF(J19="","",VLOOKUP(引用リスト!T8,引用リスト!F3:G146,2,FALSE))</f>
        <v/>
      </c>
      <c r="V23" s="190"/>
      <c r="W23" s="19" t="s">
        <v>11</v>
      </c>
      <c r="X23" s="6"/>
      <c r="Z23" s="20"/>
    </row>
    <row r="24" spans="2:30" ht="12.9" customHeight="1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6"/>
    </row>
    <row r="25" spans="2:30" ht="18.75" customHeight="1">
      <c r="B25" s="161" t="s">
        <v>12</v>
      </c>
      <c r="C25" s="161"/>
      <c r="D25" s="161"/>
      <c r="E25" s="161"/>
      <c r="F25" s="161"/>
      <c r="G25" s="161"/>
      <c r="H25" s="16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6"/>
    </row>
    <row r="26" spans="2:30" ht="19.5" customHeight="1">
      <c r="B26" s="110" t="s">
        <v>94</v>
      </c>
      <c r="C26" s="111"/>
      <c r="D26" s="111"/>
      <c r="E26" s="112"/>
      <c r="F26" s="147" t="s">
        <v>99</v>
      </c>
      <c r="G26" s="147"/>
      <c r="H26" s="147"/>
      <c r="I26" s="147"/>
      <c r="J26" s="147"/>
      <c r="K26" s="147"/>
      <c r="L26" s="110" t="s">
        <v>98</v>
      </c>
      <c r="M26" s="112"/>
      <c r="N26" s="110" t="s">
        <v>91</v>
      </c>
      <c r="O26" s="111"/>
      <c r="P26" s="111"/>
      <c r="Q26" s="111"/>
      <c r="R26" s="111"/>
      <c r="S26" s="112"/>
      <c r="T26" s="110" t="s">
        <v>90</v>
      </c>
      <c r="U26" s="111"/>
      <c r="V26" s="111"/>
      <c r="W26" s="112"/>
      <c r="X26" s="6"/>
    </row>
    <row r="27" spans="2:30" ht="19.5" customHeight="1">
      <c r="B27" s="113"/>
      <c r="C27" s="114"/>
      <c r="D27" s="114"/>
      <c r="E27" s="115"/>
      <c r="F27" s="211" t="s">
        <v>13</v>
      </c>
      <c r="G27" s="212"/>
      <c r="H27" s="213"/>
      <c r="I27" s="214" t="s">
        <v>14</v>
      </c>
      <c r="J27" s="215"/>
      <c r="K27" s="216"/>
      <c r="L27" s="113"/>
      <c r="M27" s="115"/>
      <c r="N27" s="113"/>
      <c r="O27" s="114"/>
      <c r="P27" s="114"/>
      <c r="Q27" s="114"/>
      <c r="R27" s="114"/>
      <c r="S27" s="115"/>
      <c r="T27" s="113"/>
      <c r="U27" s="114"/>
      <c r="V27" s="114"/>
      <c r="W27" s="115"/>
      <c r="X27" s="6"/>
      <c r="Z27" s="5" t="str">
        <f>IF(AB3="","毎月●日","毎月"&amp;AB3&amp;"日")</f>
        <v>毎月●日</v>
      </c>
      <c r="AA27" s="5" t="s">
        <v>49</v>
      </c>
    </row>
    <row r="28" spans="2:30" ht="18.75" customHeight="1">
      <c r="B28" s="199"/>
      <c r="C28" s="199"/>
      <c r="D28" s="199"/>
      <c r="E28" s="199"/>
      <c r="F28" s="146" t="str">
        <f>IF(Z3="","",Z3)</f>
        <v/>
      </c>
      <c r="G28" s="146"/>
      <c r="H28" s="146"/>
      <c r="I28" s="146" t="str">
        <f>IF(AA3="","",AA28)</f>
        <v/>
      </c>
      <c r="J28" s="146"/>
      <c r="K28" s="146"/>
      <c r="L28" s="147" t="str">
        <f>IF(I28="","",I28-F28+1)</f>
        <v/>
      </c>
      <c r="M28" s="147"/>
      <c r="N28" s="148" t="str">
        <f ca="1">IF(B28="","",IF(COUNTIF(引用リスト!$J$3:$J$17,YEAR(TODAY()))=1,ROUNDDOWN(B28*$U$23/100*L28/366,0),ROUNDDOWN(B28*$U$23/100*L28/365,0)))</f>
        <v/>
      </c>
      <c r="O28" s="149"/>
      <c r="P28" s="149"/>
      <c r="Q28" s="149"/>
      <c r="R28" s="149"/>
      <c r="S28" s="150"/>
      <c r="T28" s="158"/>
      <c r="U28" s="158"/>
      <c r="V28" s="158"/>
      <c r="W28" s="158"/>
      <c r="X28" s="6"/>
      <c r="Z28" s="4" t="str">
        <f>IF(OR(Z3="",AA3="",AB3=""),"",IF(DATE(YEAR(F28),MONTH(F28),AB3)&lt;F28,DATE(YEAR(F28),MONTH(F28)+1,AB3),DATE(YEAR(F28),MONTH(F28),AB3)))</f>
        <v/>
      </c>
      <c r="AA28" s="4" t="str">
        <f>IF(Z28="","",WORKDAY(Z28-1,1,引用リスト!$C$3:$C$43))</f>
        <v/>
      </c>
      <c r="AB28" s="3" t="str">
        <f>IF(Z28="","",IF(AA28&lt;$AA$3,AA28,$AA$3))</f>
        <v/>
      </c>
      <c r="AC28" s="21"/>
      <c r="AD28" s="21"/>
    </row>
    <row r="29" spans="2:30" ht="18.75" customHeight="1">
      <c r="B29" s="140"/>
      <c r="C29" s="156"/>
      <c r="D29" s="156"/>
      <c r="E29" s="157"/>
      <c r="F29" s="143" t="str">
        <f>IF(I29="","",I28+1)</f>
        <v/>
      </c>
      <c r="G29" s="144"/>
      <c r="H29" s="145"/>
      <c r="I29" s="146" t="str">
        <f>IF(AB29=AB28,"",AB29)</f>
        <v/>
      </c>
      <c r="J29" s="146"/>
      <c r="K29" s="146"/>
      <c r="L29" s="147" t="str">
        <f t="shared" ref="L29:L40" si="0">IF(I29="","",I29-F29+1)</f>
        <v/>
      </c>
      <c r="M29" s="147"/>
      <c r="N29" s="148" t="str">
        <f ca="1">IF(B29="","",IF(COUNTIF(引用リスト!$J$3:$J$17,YEAR(TODAY()))=1,ROUNDDOWN(B29*$U$23/100*L29/366,0),ROUNDDOWN(B29*$U$23/100*L29/365,0)))</f>
        <v/>
      </c>
      <c r="O29" s="149"/>
      <c r="P29" s="149"/>
      <c r="Q29" s="149"/>
      <c r="R29" s="149"/>
      <c r="S29" s="150"/>
      <c r="T29" s="158"/>
      <c r="U29" s="158"/>
      <c r="V29" s="158"/>
      <c r="W29" s="158"/>
      <c r="X29" s="6"/>
      <c r="Z29" s="4" t="str">
        <f>IF(Z28="","",EDATE(Z28,1))</f>
        <v/>
      </c>
      <c r="AA29" s="4" t="str">
        <f>IF(Z29="","",WORKDAY(Z29-1,1,引用リスト!$C$3:$C$43))</f>
        <v/>
      </c>
      <c r="AB29" s="3" t="str">
        <f t="shared" ref="AB29:AB40" si="1">IF(Z29="","",IF(AA29&lt;$AA$3,AA29,$AA$3))</f>
        <v/>
      </c>
    </row>
    <row r="30" spans="2:30" ht="18.75" customHeight="1">
      <c r="B30" s="140"/>
      <c r="C30" s="156"/>
      <c r="D30" s="156"/>
      <c r="E30" s="157"/>
      <c r="F30" s="143" t="str">
        <f t="shared" ref="F30:F31" si="2">IF(I30="","",I29+1)</f>
        <v/>
      </c>
      <c r="G30" s="144"/>
      <c r="H30" s="145"/>
      <c r="I30" s="146" t="str">
        <f t="shared" ref="I30:I39" si="3">IF(AB30=AB29,"",AB30)</f>
        <v/>
      </c>
      <c r="J30" s="146"/>
      <c r="K30" s="146"/>
      <c r="L30" s="147" t="str">
        <f t="shared" si="0"/>
        <v/>
      </c>
      <c r="M30" s="147"/>
      <c r="N30" s="148" t="str">
        <f ca="1">IF(B30="","",IF(COUNTIF(引用リスト!$J$3:$J$17,YEAR(TODAY()))=1,ROUNDDOWN(B30*$U$23/100*L30/366,0),ROUNDDOWN(B30*$U$23/100*L30/365,0)))</f>
        <v/>
      </c>
      <c r="O30" s="149"/>
      <c r="P30" s="149"/>
      <c r="Q30" s="149"/>
      <c r="R30" s="149"/>
      <c r="S30" s="150"/>
      <c r="T30" s="158"/>
      <c r="U30" s="158"/>
      <c r="V30" s="158"/>
      <c r="W30" s="158"/>
      <c r="X30" s="6"/>
      <c r="Z30" s="4" t="str">
        <f t="shared" ref="Z30:Z39" si="4">IF(Z29="","",EDATE(Z29,1))</f>
        <v/>
      </c>
      <c r="AA30" s="4" t="str">
        <f>IF(Z30="","",WORKDAY(Z30-1,1,引用リスト!$C$3:$C$43))</f>
        <v/>
      </c>
      <c r="AB30" s="3" t="str">
        <f t="shared" si="1"/>
        <v/>
      </c>
    </row>
    <row r="31" spans="2:30" ht="18.75" customHeight="1">
      <c r="B31" s="140"/>
      <c r="C31" s="156"/>
      <c r="D31" s="156"/>
      <c r="E31" s="157"/>
      <c r="F31" s="143" t="str">
        <f t="shared" si="2"/>
        <v/>
      </c>
      <c r="G31" s="144"/>
      <c r="H31" s="145"/>
      <c r="I31" s="146" t="str">
        <f t="shared" si="3"/>
        <v/>
      </c>
      <c r="J31" s="146"/>
      <c r="K31" s="146"/>
      <c r="L31" s="147" t="str">
        <f t="shared" si="0"/>
        <v/>
      </c>
      <c r="M31" s="147"/>
      <c r="N31" s="148" t="str">
        <f ca="1">IF(B31="","",IF(COUNTIF(引用リスト!$J$3:$J$17,YEAR(TODAY()))=1,ROUNDDOWN(B31*$U$23/100*L31/366,0),ROUNDDOWN(B31*$U$23/100*L31/365,0)))</f>
        <v/>
      </c>
      <c r="O31" s="149"/>
      <c r="P31" s="149"/>
      <c r="Q31" s="149"/>
      <c r="R31" s="149"/>
      <c r="S31" s="150"/>
      <c r="T31" s="158"/>
      <c r="U31" s="158"/>
      <c r="V31" s="158"/>
      <c r="W31" s="158"/>
      <c r="X31" s="6"/>
      <c r="Z31" s="4" t="str">
        <f t="shared" si="4"/>
        <v/>
      </c>
      <c r="AA31" s="4" t="str">
        <f>IF(Z31="","",WORKDAY(Z31-1,1,引用リスト!$C$3:$C$43))</f>
        <v/>
      </c>
      <c r="AB31" s="3" t="str">
        <f t="shared" si="1"/>
        <v/>
      </c>
    </row>
    <row r="32" spans="2:30" ht="18.75" customHeight="1">
      <c r="B32" s="140"/>
      <c r="C32" s="156"/>
      <c r="D32" s="156"/>
      <c r="E32" s="157"/>
      <c r="F32" s="143" t="str">
        <f t="shared" ref="F32:F40" si="5">IF(I32="","",I31+1)</f>
        <v/>
      </c>
      <c r="G32" s="144"/>
      <c r="H32" s="145"/>
      <c r="I32" s="146" t="str">
        <f t="shared" si="3"/>
        <v/>
      </c>
      <c r="J32" s="146"/>
      <c r="K32" s="146"/>
      <c r="L32" s="147" t="str">
        <f t="shared" si="0"/>
        <v/>
      </c>
      <c r="M32" s="147"/>
      <c r="N32" s="148" t="str">
        <f ca="1">IF(B32="","",IF(COUNTIF(引用リスト!$J$3:$J$17,YEAR(TODAY()))=1,ROUNDDOWN(B32*$U$23/100*L32/366,0),ROUNDDOWN(B32*$U$23/100*L32/365,0)))</f>
        <v/>
      </c>
      <c r="O32" s="149"/>
      <c r="P32" s="149"/>
      <c r="Q32" s="149"/>
      <c r="R32" s="149"/>
      <c r="S32" s="150"/>
      <c r="T32" s="158"/>
      <c r="U32" s="158"/>
      <c r="V32" s="158"/>
      <c r="W32" s="158"/>
      <c r="X32" s="6"/>
      <c r="Z32" s="4" t="str">
        <f t="shared" si="4"/>
        <v/>
      </c>
      <c r="AA32" s="4" t="str">
        <f>IF(Z32="","",WORKDAY(Z32-1,1,引用リスト!$C$3:$C$43))</f>
        <v/>
      </c>
      <c r="AB32" s="3" t="str">
        <f t="shared" si="1"/>
        <v/>
      </c>
    </row>
    <row r="33" spans="2:28" ht="18.75" customHeight="1">
      <c r="B33" s="140"/>
      <c r="C33" s="156"/>
      <c r="D33" s="156"/>
      <c r="E33" s="157"/>
      <c r="F33" s="143" t="str">
        <f t="shared" si="5"/>
        <v/>
      </c>
      <c r="G33" s="144"/>
      <c r="H33" s="145"/>
      <c r="I33" s="146" t="str">
        <f t="shared" si="3"/>
        <v/>
      </c>
      <c r="J33" s="146"/>
      <c r="K33" s="146"/>
      <c r="L33" s="147" t="str">
        <f t="shared" si="0"/>
        <v/>
      </c>
      <c r="M33" s="147"/>
      <c r="N33" s="148" t="str">
        <f ca="1">IF(B33="","",IF(COUNTIF(引用リスト!$J$3:$J$17,YEAR(TODAY()))=1,ROUNDDOWN(B33*$U$23/100*L33/366,0),ROUNDDOWN(B33*$U$23/100*L33/365,0)))</f>
        <v/>
      </c>
      <c r="O33" s="149"/>
      <c r="P33" s="149"/>
      <c r="Q33" s="149"/>
      <c r="R33" s="149"/>
      <c r="S33" s="150"/>
      <c r="T33" s="158"/>
      <c r="U33" s="158"/>
      <c r="V33" s="158"/>
      <c r="W33" s="158"/>
      <c r="X33" s="6"/>
      <c r="Z33" s="4" t="str">
        <f t="shared" si="4"/>
        <v/>
      </c>
      <c r="AA33" s="4" t="str">
        <f>IF(Z33="","",WORKDAY(Z33-1,1,引用リスト!$C$3:$C$43))</f>
        <v/>
      </c>
      <c r="AB33" s="3" t="str">
        <f t="shared" si="1"/>
        <v/>
      </c>
    </row>
    <row r="34" spans="2:28" ht="18.75" customHeight="1">
      <c r="B34" s="140"/>
      <c r="C34" s="156"/>
      <c r="D34" s="156"/>
      <c r="E34" s="157"/>
      <c r="F34" s="143" t="str">
        <f t="shared" si="5"/>
        <v/>
      </c>
      <c r="G34" s="144"/>
      <c r="H34" s="145"/>
      <c r="I34" s="146" t="str">
        <f t="shared" si="3"/>
        <v/>
      </c>
      <c r="J34" s="146"/>
      <c r="K34" s="146"/>
      <c r="L34" s="147" t="str">
        <f t="shared" si="0"/>
        <v/>
      </c>
      <c r="M34" s="147"/>
      <c r="N34" s="148" t="str">
        <f ca="1">IF(B34="","",IF(COUNTIF(引用リスト!$J$3:$J$17,YEAR(TODAY()))=1,ROUNDDOWN(B34*$U$23/100*L34/366,0),ROUNDDOWN(B34*$U$23/100*L34/365,0)))</f>
        <v/>
      </c>
      <c r="O34" s="149"/>
      <c r="P34" s="149"/>
      <c r="Q34" s="149"/>
      <c r="R34" s="149"/>
      <c r="S34" s="150"/>
      <c r="T34" s="158"/>
      <c r="U34" s="158"/>
      <c r="V34" s="158"/>
      <c r="W34" s="158"/>
      <c r="X34" s="6"/>
      <c r="Z34" s="4" t="str">
        <f t="shared" si="4"/>
        <v/>
      </c>
      <c r="AA34" s="4" t="str">
        <f>IF(Z34="","",WORKDAY(Z34-1,1,引用リスト!$C$3:$C$43))</f>
        <v/>
      </c>
      <c r="AB34" s="3" t="str">
        <f t="shared" si="1"/>
        <v/>
      </c>
    </row>
    <row r="35" spans="2:28" ht="18.75" customHeight="1">
      <c r="B35" s="140"/>
      <c r="C35" s="141"/>
      <c r="D35" s="141"/>
      <c r="E35" s="142"/>
      <c r="F35" s="143" t="str">
        <f t="shared" si="5"/>
        <v/>
      </c>
      <c r="G35" s="144"/>
      <c r="H35" s="145"/>
      <c r="I35" s="146" t="str">
        <f t="shared" si="3"/>
        <v/>
      </c>
      <c r="J35" s="146"/>
      <c r="K35" s="146"/>
      <c r="L35" s="147" t="str">
        <f t="shared" si="0"/>
        <v/>
      </c>
      <c r="M35" s="147"/>
      <c r="N35" s="148" t="str">
        <f ca="1">IF(B35="","",IF(COUNTIF(引用リスト!$J$3:$J$17,YEAR(TODAY()))=1,ROUNDDOWN(B35*$U$23/100*L35/366,0),ROUNDDOWN(B35*$U$23/100*L35/365,0)))</f>
        <v/>
      </c>
      <c r="O35" s="149"/>
      <c r="P35" s="149"/>
      <c r="Q35" s="149"/>
      <c r="R35" s="149"/>
      <c r="S35" s="150"/>
      <c r="T35" s="151"/>
      <c r="U35" s="154"/>
      <c r="V35" s="154"/>
      <c r="W35" s="155"/>
      <c r="X35" s="6"/>
      <c r="Z35" s="4" t="str">
        <f t="shared" si="4"/>
        <v/>
      </c>
      <c r="AA35" s="4" t="str">
        <f>IF(Z35="","",WORKDAY(Z35-1,1,引用リスト!$C$3:$C$43))</f>
        <v/>
      </c>
      <c r="AB35" s="3" t="str">
        <f t="shared" si="1"/>
        <v/>
      </c>
    </row>
    <row r="36" spans="2:28" ht="18.75" customHeight="1">
      <c r="B36" s="140"/>
      <c r="C36" s="141"/>
      <c r="D36" s="141"/>
      <c r="E36" s="142"/>
      <c r="F36" s="143" t="str">
        <f t="shared" si="5"/>
        <v/>
      </c>
      <c r="G36" s="144"/>
      <c r="H36" s="145"/>
      <c r="I36" s="146" t="str">
        <f t="shared" si="3"/>
        <v/>
      </c>
      <c r="J36" s="146"/>
      <c r="K36" s="146"/>
      <c r="L36" s="147" t="str">
        <f t="shared" si="0"/>
        <v/>
      </c>
      <c r="M36" s="147"/>
      <c r="N36" s="148" t="str">
        <f ca="1">IF(B36="","",IF(COUNTIF(引用リスト!$J$3:$J$17,YEAR(TODAY()))=1,ROUNDDOWN(B36*$U$23/100*L36/366,0),ROUNDDOWN(B36*$U$23/100*L36/365,0)))</f>
        <v/>
      </c>
      <c r="O36" s="149"/>
      <c r="P36" s="149"/>
      <c r="Q36" s="149"/>
      <c r="R36" s="149"/>
      <c r="S36" s="150"/>
      <c r="T36" s="151"/>
      <c r="U36" s="154"/>
      <c r="V36" s="154"/>
      <c r="W36" s="155"/>
      <c r="X36" s="6"/>
      <c r="Z36" s="4" t="str">
        <f t="shared" si="4"/>
        <v/>
      </c>
      <c r="AA36" s="4" t="str">
        <f>IF(Z36="","",WORKDAY(Z36-1,1,引用リスト!$C$3:$C$43))</f>
        <v/>
      </c>
      <c r="AB36" s="3" t="str">
        <f t="shared" si="1"/>
        <v/>
      </c>
    </row>
    <row r="37" spans="2:28" ht="18.75" customHeight="1">
      <c r="B37" s="140"/>
      <c r="C37" s="141"/>
      <c r="D37" s="141"/>
      <c r="E37" s="142"/>
      <c r="F37" s="143" t="str">
        <f t="shared" si="5"/>
        <v/>
      </c>
      <c r="G37" s="144"/>
      <c r="H37" s="145"/>
      <c r="I37" s="146" t="str">
        <f t="shared" si="3"/>
        <v/>
      </c>
      <c r="J37" s="146"/>
      <c r="K37" s="146"/>
      <c r="L37" s="147" t="str">
        <f t="shared" si="0"/>
        <v/>
      </c>
      <c r="M37" s="147"/>
      <c r="N37" s="148" t="str">
        <f ca="1">IF(B37="","",IF(COUNTIF(引用リスト!$J$3:$J$17,YEAR(TODAY()))=1,ROUNDDOWN(B37*$U$23/100*L37/366,0),ROUNDDOWN(B37*$U$23/100*L37/365,0)))</f>
        <v/>
      </c>
      <c r="O37" s="149"/>
      <c r="P37" s="149"/>
      <c r="Q37" s="149"/>
      <c r="R37" s="149"/>
      <c r="S37" s="150"/>
      <c r="T37" s="151"/>
      <c r="U37" s="154"/>
      <c r="V37" s="154"/>
      <c r="W37" s="155"/>
      <c r="X37" s="6"/>
      <c r="Z37" s="4" t="str">
        <f t="shared" si="4"/>
        <v/>
      </c>
      <c r="AA37" s="4" t="str">
        <f>IF(Z37="","",WORKDAY(Z37-1,1,引用リスト!$C$3:$C$43))</f>
        <v/>
      </c>
      <c r="AB37" s="3" t="str">
        <f t="shared" si="1"/>
        <v/>
      </c>
    </row>
    <row r="38" spans="2:28" ht="18.75" customHeight="1">
      <c r="B38" s="140"/>
      <c r="C38" s="141"/>
      <c r="D38" s="141"/>
      <c r="E38" s="142"/>
      <c r="F38" s="143" t="str">
        <f t="shared" si="5"/>
        <v/>
      </c>
      <c r="G38" s="144"/>
      <c r="H38" s="145"/>
      <c r="I38" s="146" t="str">
        <f t="shared" si="3"/>
        <v/>
      </c>
      <c r="J38" s="146"/>
      <c r="K38" s="146"/>
      <c r="L38" s="147" t="str">
        <f t="shared" si="0"/>
        <v/>
      </c>
      <c r="M38" s="147"/>
      <c r="N38" s="148" t="str">
        <f ca="1">IF(B38="","",IF(COUNTIF(引用リスト!$J$3:$J$17,YEAR(TODAY()))=1,ROUNDDOWN(B38*$U$23/100*L38/366,0),ROUNDDOWN(B38*$U$23/100*L38/365,0)))</f>
        <v/>
      </c>
      <c r="O38" s="149"/>
      <c r="P38" s="149"/>
      <c r="Q38" s="149"/>
      <c r="R38" s="149"/>
      <c r="S38" s="150"/>
      <c r="T38" s="151"/>
      <c r="U38" s="154"/>
      <c r="V38" s="154"/>
      <c r="W38" s="155"/>
      <c r="X38" s="6"/>
      <c r="Z38" s="4" t="str">
        <f t="shared" si="4"/>
        <v/>
      </c>
      <c r="AA38" s="4" t="str">
        <f>IF(Z38="","",WORKDAY(Z38-1,1,引用リスト!$C$3:$C$43))</f>
        <v/>
      </c>
      <c r="AB38" s="3" t="str">
        <f t="shared" si="1"/>
        <v/>
      </c>
    </row>
    <row r="39" spans="2:28" ht="18.75" customHeight="1">
      <c r="B39" s="140"/>
      <c r="C39" s="141"/>
      <c r="D39" s="141"/>
      <c r="E39" s="142"/>
      <c r="F39" s="143" t="str">
        <f t="shared" si="5"/>
        <v/>
      </c>
      <c r="G39" s="144"/>
      <c r="H39" s="145"/>
      <c r="I39" s="146" t="str">
        <f t="shared" si="3"/>
        <v/>
      </c>
      <c r="J39" s="146"/>
      <c r="K39" s="146"/>
      <c r="L39" s="147" t="str">
        <f t="shared" si="0"/>
        <v/>
      </c>
      <c r="M39" s="147"/>
      <c r="N39" s="148" t="str">
        <f ca="1">IF(B39="","",IF(COUNTIF(引用リスト!$J$3:$J$17,YEAR(TODAY()))=1,ROUNDDOWN(B39*$U$23/100*L39/366,0),ROUNDDOWN(B39*$U$23/100*L39/365,0)))</f>
        <v/>
      </c>
      <c r="O39" s="149"/>
      <c r="P39" s="149"/>
      <c r="Q39" s="149"/>
      <c r="R39" s="149"/>
      <c r="S39" s="150"/>
      <c r="T39" s="151"/>
      <c r="U39" s="154"/>
      <c r="V39" s="154"/>
      <c r="W39" s="155"/>
      <c r="X39" s="6"/>
      <c r="Z39" s="4" t="str">
        <f t="shared" si="4"/>
        <v/>
      </c>
      <c r="AA39" s="4" t="str">
        <f>IF(Z39="","",WORKDAY(Z39-1,1,引用リスト!$C$3:$C$43))</f>
        <v/>
      </c>
      <c r="AB39" s="3" t="str">
        <f t="shared" si="1"/>
        <v/>
      </c>
    </row>
    <row r="40" spans="2:28" ht="18.75" customHeight="1">
      <c r="B40" s="140"/>
      <c r="C40" s="141"/>
      <c r="D40" s="141"/>
      <c r="E40" s="142"/>
      <c r="F40" s="143" t="str">
        <f t="shared" si="5"/>
        <v/>
      </c>
      <c r="G40" s="144"/>
      <c r="H40" s="145"/>
      <c r="I40" s="146" t="str">
        <f>IF(AB40=AB39,"",AB40)</f>
        <v/>
      </c>
      <c r="J40" s="146"/>
      <c r="K40" s="146"/>
      <c r="L40" s="147" t="str">
        <f t="shared" si="0"/>
        <v/>
      </c>
      <c r="M40" s="147"/>
      <c r="N40" s="148" t="str">
        <f ca="1">IF(B40="","",IF(COUNTIF(引用リスト!$J$3:$J$17,YEAR(TODAY()))=1,ROUNDDOWN(B40*$U$23/100*L40/366,0),ROUNDDOWN(B40*$U$23/100*L40/365,0)))</f>
        <v/>
      </c>
      <c r="O40" s="149"/>
      <c r="P40" s="149"/>
      <c r="Q40" s="149"/>
      <c r="R40" s="149"/>
      <c r="S40" s="150"/>
      <c r="T40" s="151"/>
      <c r="U40" s="152"/>
      <c r="V40" s="152"/>
      <c r="W40" s="153"/>
      <c r="X40" s="6"/>
      <c r="Z40" s="4" t="str">
        <f>IF(OR(Z3="",AA3="",AB3=""),"",AA3)</f>
        <v/>
      </c>
      <c r="AA40" s="4" t="str">
        <f>IF(Z40="","",WORKDAY(Z40-1,1,引用リスト!$C$3:$C$43))</f>
        <v/>
      </c>
      <c r="AB40" s="3" t="str">
        <f t="shared" si="1"/>
        <v/>
      </c>
    </row>
    <row r="41" spans="2:28" ht="18.75" customHeight="1">
      <c r="F41" s="107" t="s">
        <v>15</v>
      </c>
      <c r="G41" s="108"/>
      <c r="H41" s="108"/>
      <c r="I41" s="108"/>
      <c r="J41" s="108"/>
      <c r="K41" s="109"/>
      <c r="L41" s="107" t="str">
        <f>IF(L28="","",SUM(L28:M40))</f>
        <v/>
      </c>
      <c r="M41" s="109"/>
      <c r="N41" s="119" t="str">
        <f ca="1">IF(N28="","",SUM(N28:S40))</f>
        <v/>
      </c>
      <c r="O41" s="119"/>
      <c r="P41" s="119"/>
      <c r="Q41" s="119"/>
      <c r="R41" s="119"/>
      <c r="S41" s="119"/>
      <c r="T41" s="120"/>
      <c r="U41" s="120"/>
      <c r="V41" s="120"/>
      <c r="W41" s="121"/>
      <c r="X41" s="6"/>
    </row>
    <row r="42" spans="2:28" ht="18.75" customHeight="1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6"/>
    </row>
    <row r="43" spans="2:28">
      <c r="B43" s="160" t="s">
        <v>51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</row>
  </sheetData>
  <sheetProtection sheet="1" selectLockedCells="1"/>
  <mergeCells count="126">
    <mergeCell ref="O23:P23"/>
    <mergeCell ref="S23:T23"/>
    <mergeCell ref="U23:V23"/>
    <mergeCell ref="J21:O21"/>
    <mergeCell ref="J22:O22"/>
    <mergeCell ref="V20:W20"/>
    <mergeCell ref="S22:V22"/>
    <mergeCell ref="B28:E28"/>
    <mergeCell ref="J17:O18"/>
    <mergeCell ref="P17:V18"/>
    <mergeCell ref="W17:W18"/>
    <mergeCell ref="B17:I18"/>
    <mergeCell ref="F26:K26"/>
    <mergeCell ref="F27:H27"/>
    <mergeCell ref="I27:K27"/>
    <mergeCell ref="T28:W28"/>
    <mergeCell ref="B26:E27"/>
    <mergeCell ref="L26:M27"/>
    <mergeCell ref="Q5:W5"/>
    <mergeCell ref="B14:I14"/>
    <mergeCell ref="J14:W14"/>
    <mergeCell ref="B16:I16"/>
    <mergeCell ref="J16:W16"/>
    <mergeCell ref="I9:N9"/>
    <mergeCell ref="O9:W10"/>
    <mergeCell ref="B15:I15"/>
    <mergeCell ref="J15:W15"/>
    <mergeCell ref="B11:W11"/>
    <mergeCell ref="B12:W12"/>
    <mergeCell ref="B13:P13"/>
    <mergeCell ref="A3:X3"/>
    <mergeCell ref="B43:W43"/>
    <mergeCell ref="B25:H25"/>
    <mergeCell ref="M19:N20"/>
    <mergeCell ref="V19:W19"/>
    <mergeCell ref="P19:U19"/>
    <mergeCell ref="P20:U20"/>
    <mergeCell ref="O19:O20"/>
    <mergeCell ref="B30:E30"/>
    <mergeCell ref="F30:H30"/>
    <mergeCell ref="I30:K30"/>
    <mergeCell ref="L30:M30"/>
    <mergeCell ref="N30:S30"/>
    <mergeCell ref="T30:W30"/>
    <mergeCell ref="B29:E29"/>
    <mergeCell ref="F29:H29"/>
    <mergeCell ref="I29:K29"/>
    <mergeCell ref="L29:M29"/>
    <mergeCell ref="N29:S29"/>
    <mergeCell ref="T29:W29"/>
    <mergeCell ref="F28:H28"/>
    <mergeCell ref="I28:K28"/>
    <mergeCell ref="L28:M28"/>
    <mergeCell ref="N28:S28"/>
    <mergeCell ref="B32:E32"/>
    <mergeCell ref="F32:H32"/>
    <mergeCell ref="I32:K32"/>
    <mergeCell ref="L32:M32"/>
    <mergeCell ref="N32:S32"/>
    <mergeCell ref="T32:W32"/>
    <mergeCell ref="B31:E31"/>
    <mergeCell ref="F31:H31"/>
    <mergeCell ref="I31:K31"/>
    <mergeCell ref="L31:M31"/>
    <mergeCell ref="N31:S31"/>
    <mergeCell ref="T31:W31"/>
    <mergeCell ref="B34:E34"/>
    <mergeCell ref="F34:H34"/>
    <mergeCell ref="I34:K34"/>
    <mergeCell ref="L34:M34"/>
    <mergeCell ref="N34:S34"/>
    <mergeCell ref="T34:W34"/>
    <mergeCell ref="B33:E33"/>
    <mergeCell ref="F33:H33"/>
    <mergeCell ref="I33:K33"/>
    <mergeCell ref="L33:M33"/>
    <mergeCell ref="N33:S33"/>
    <mergeCell ref="T33:W33"/>
    <mergeCell ref="B38:E38"/>
    <mergeCell ref="B36:E36"/>
    <mergeCell ref="F36:H36"/>
    <mergeCell ref="I36:K36"/>
    <mergeCell ref="L36:M36"/>
    <mergeCell ref="N36:S36"/>
    <mergeCell ref="T36:W36"/>
    <mergeCell ref="B35:E35"/>
    <mergeCell ref="F35:H35"/>
    <mergeCell ref="I35:K35"/>
    <mergeCell ref="L35:M35"/>
    <mergeCell ref="N35:S35"/>
    <mergeCell ref="T35:W35"/>
    <mergeCell ref="F38:H38"/>
    <mergeCell ref="I38:K38"/>
    <mergeCell ref="L38:M38"/>
    <mergeCell ref="N38:S38"/>
    <mergeCell ref="T38:W38"/>
    <mergeCell ref="B37:E37"/>
    <mergeCell ref="F37:H37"/>
    <mergeCell ref="I37:K37"/>
    <mergeCell ref="L37:M37"/>
    <mergeCell ref="N37:S37"/>
    <mergeCell ref="T37:W37"/>
    <mergeCell ref="F41:K41"/>
    <mergeCell ref="N26:S27"/>
    <mergeCell ref="Z1:AB1"/>
    <mergeCell ref="L41:M41"/>
    <mergeCell ref="N41:S41"/>
    <mergeCell ref="T41:W41"/>
    <mergeCell ref="J19:L20"/>
    <mergeCell ref="B21:I23"/>
    <mergeCell ref="B19:I20"/>
    <mergeCell ref="T26:W27"/>
    <mergeCell ref="P21:R21"/>
    <mergeCell ref="P22:R22"/>
    <mergeCell ref="B40:E40"/>
    <mergeCell ref="F40:H40"/>
    <mergeCell ref="I40:K40"/>
    <mergeCell ref="L40:M40"/>
    <mergeCell ref="N40:S40"/>
    <mergeCell ref="T40:W40"/>
    <mergeCell ref="B39:E39"/>
    <mergeCell ref="F39:H39"/>
    <mergeCell ref="I39:K39"/>
    <mergeCell ref="L39:M39"/>
    <mergeCell ref="N39:S39"/>
    <mergeCell ref="T39:W39"/>
  </mergeCells>
  <phoneticPr fontId="5"/>
  <conditionalFormatting sqref="Z3:AB3 P20">
    <cfRule type="cellIs" dxfId="27" priority="18" operator="equal">
      <formula>""</formula>
    </cfRule>
  </conditionalFormatting>
  <conditionalFormatting sqref="P17:V18 J14:W16 O9:W10">
    <cfRule type="cellIs" dxfId="26" priority="17" operator="equal">
      <formula>""</formula>
    </cfRule>
  </conditionalFormatting>
  <conditionalFormatting sqref="B28:E28">
    <cfRule type="expression" dxfId="25" priority="13">
      <formula>AND($I$28&lt;&gt;"",$B$28="")</formula>
    </cfRule>
  </conditionalFormatting>
  <conditionalFormatting sqref="B29:E29">
    <cfRule type="expression" dxfId="24" priority="8">
      <formula>AND($I$29&lt;&gt;"",$B$29="")</formula>
    </cfRule>
  </conditionalFormatting>
  <conditionalFormatting sqref="B30:E40">
    <cfRule type="expression" dxfId="23" priority="7">
      <formula>AND(I30&lt;&gt;"",B30="")</formula>
    </cfRule>
  </conditionalFormatting>
  <conditionalFormatting sqref="J17:O18">
    <cfRule type="cellIs" dxfId="22" priority="6" operator="equal">
      <formula>""</formula>
    </cfRule>
  </conditionalFormatting>
  <conditionalFormatting sqref="Q5:W5">
    <cfRule type="cellIs" dxfId="21" priority="3" operator="equal">
      <formula>""</formula>
    </cfRule>
  </conditionalFormatting>
  <conditionalFormatting sqref="M19:N20">
    <cfRule type="cellIs" dxfId="20" priority="1" operator="equal">
      <formula>""</formula>
    </cfRule>
  </conditionalFormatting>
  <hyperlinks>
    <hyperlink ref="B43:W43" location="手入力!A1" display="↑↑↑自動算出される期間に誤りがある場合は、手入力シートを活用してください↑↑↑" xr:uid="{79AAC9F7-39D3-4B5F-B5DD-E2BA51013118}"/>
  </hyperlinks>
  <printOptions horizontalCentered="1"/>
  <pageMargins left="3.937007874015748E-2" right="3.937007874015748E-2" top="0.78740157480314965" bottom="0.59055118110236227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0000000}">
          <x14:formula1>
            <xm:f>引用リスト!$L$3:$L$8</xm:f>
          </x14:formula1>
          <xm:sqref>Q5:W5</xm:sqref>
        </x14:dataValidation>
        <x14:dataValidation type="list" allowBlank="1" showInputMessage="1" xr:uid="{3A42FAA5-1428-4FC3-8C4F-478231F47D9D}">
          <x14:formula1>
            <xm:f>引用リスト!$M$3:$M$10</xm:f>
          </x14:formula1>
          <xm:sqref>M19:N20</xm:sqref>
        </x14:dataValidation>
        <x14:dataValidation type="list" allowBlank="1" showInputMessage="1" xr:uid="{00000000-0002-0000-0000-000001000000}">
          <x14:formula1>
            <xm:f>引用リスト!$I$3:$I$12</xm:f>
          </x14:formula1>
          <xm:sqref>J16:W16</xm:sqref>
        </x14:dataValidation>
        <x14:dataValidation type="list" allowBlank="1" showInputMessage="1" showErrorMessage="1" xr:uid="{7DA63B5B-19B8-4502-BC52-AF23799F3B00}">
          <x14:formula1>
            <xm:f>引用リスト!$N$3:$N$33</xm:f>
          </x14:formula1>
          <xm:sqref>AB3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0F9F-117E-4CA9-8A32-6B5FE43AA45A}">
  <sheetPr codeName="Sheet3">
    <tabColor rgb="FF92D050"/>
  </sheetPr>
  <dimension ref="A1:AD43"/>
  <sheetViews>
    <sheetView showGridLines="0" view="pageBreakPreview" zoomScaleNormal="100" zoomScaleSheetLayoutView="100" workbookViewId="0">
      <selection activeCell="J14" sqref="J14:W14"/>
    </sheetView>
  </sheetViews>
  <sheetFormatPr defaultColWidth="9" defaultRowHeight="13.2"/>
  <cols>
    <col min="1" max="1" width="3.109375" style="7" customWidth="1"/>
    <col min="2" max="5" width="4" style="7" customWidth="1"/>
    <col min="6" max="6" width="3.6640625" style="7" customWidth="1"/>
    <col min="7" max="7" width="4.6640625" style="7" customWidth="1"/>
    <col min="8" max="8" width="2" style="7" customWidth="1"/>
    <col min="9" max="10" width="3.6640625" style="7" customWidth="1"/>
    <col min="11" max="11" width="2.77734375" style="7" customWidth="1"/>
    <col min="12" max="12" width="6.44140625" style="7" customWidth="1"/>
    <col min="13" max="14" width="3.6640625" style="7" customWidth="1"/>
    <col min="15" max="15" width="3.44140625" style="7" bestFit="1" customWidth="1"/>
    <col min="16" max="17" width="3.6640625" style="7" customWidth="1"/>
    <col min="18" max="18" width="1.77734375" style="7" customWidth="1"/>
    <col min="19" max="21" width="3.6640625" style="7" customWidth="1"/>
    <col min="22" max="22" width="5.33203125" style="7" customWidth="1"/>
    <col min="23" max="23" width="3.6640625" style="7" customWidth="1"/>
    <col min="24" max="24" width="3.109375" style="7" customWidth="1"/>
    <col min="25" max="25" width="9" style="7"/>
    <col min="26" max="28" width="12.88671875" style="7" bestFit="1" customWidth="1"/>
    <col min="29" max="16384" width="9" style="7"/>
  </cols>
  <sheetData>
    <row r="1" spans="1:28" ht="19.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Z1" s="116" t="s">
        <v>44</v>
      </c>
      <c r="AA1" s="117"/>
      <c r="AB1" s="118"/>
    </row>
    <row r="2" spans="1:28" ht="14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Z2" s="8" t="s">
        <v>45</v>
      </c>
      <c r="AA2" s="8" t="s">
        <v>46</v>
      </c>
      <c r="AB2" s="8" t="s">
        <v>47</v>
      </c>
    </row>
    <row r="3" spans="1:28" ht="15.9" customHeight="1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6"/>
      <c r="Z3" s="22"/>
      <c r="AA3" s="22"/>
      <c r="AB3" s="23"/>
    </row>
    <row r="4" spans="1:28" ht="9.9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6"/>
    </row>
    <row r="5" spans="1:28" ht="15.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74"/>
      <c r="R5" s="175"/>
      <c r="S5" s="175"/>
      <c r="T5" s="175"/>
      <c r="U5" s="175"/>
      <c r="V5" s="175"/>
      <c r="W5" s="175"/>
      <c r="X5" s="10"/>
    </row>
    <row r="6" spans="1:28" ht="9.9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8" ht="22.5" customHeight="1">
      <c r="A7" s="6"/>
      <c r="B7" s="6" t="s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8" ht="12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M8" s="6"/>
      <c r="N8" s="6"/>
      <c r="O8" s="6"/>
      <c r="P8" s="11"/>
      <c r="Q8" s="11"/>
      <c r="R8" s="11"/>
      <c r="S8" s="11"/>
      <c r="T8" s="11"/>
      <c r="U8" s="11"/>
      <c r="V8" s="11"/>
      <c r="W8" s="11"/>
      <c r="X8" s="12"/>
    </row>
    <row r="9" spans="1:28" ht="21.9" customHeight="1">
      <c r="A9" s="6"/>
      <c r="B9" s="6"/>
      <c r="C9" s="6"/>
      <c r="D9" s="6"/>
      <c r="E9" s="6"/>
      <c r="F9" s="6"/>
      <c r="G9" s="6"/>
      <c r="H9" s="6"/>
      <c r="I9" s="184" t="s">
        <v>16</v>
      </c>
      <c r="J9" s="184"/>
      <c r="K9" s="184"/>
      <c r="L9" s="184"/>
      <c r="M9" s="184"/>
      <c r="N9" s="184"/>
      <c r="O9" s="185"/>
      <c r="P9" s="185"/>
      <c r="Q9" s="185"/>
      <c r="R9" s="185"/>
      <c r="S9" s="185"/>
      <c r="T9" s="185"/>
      <c r="U9" s="185"/>
      <c r="V9" s="185"/>
      <c r="W9" s="185"/>
      <c r="X9" s="11"/>
    </row>
    <row r="10" spans="1:28" ht="29.4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M10" s="6"/>
      <c r="N10" s="6"/>
      <c r="O10" s="185"/>
      <c r="P10" s="185"/>
      <c r="Q10" s="185"/>
      <c r="R10" s="185"/>
      <c r="S10" s="185"/>
      <c r="T10" s="185"/>
      <c r="U10" s="185"/>
      <c r="V10" s="185"/>
      <c r="W10" s="185"/>
      <c r="X10" s="11"/>
    </row>
    <row r="11" spans="1:28" ht="19.95" customHeight="1">
      <c r="A11" s="6"/>
      <c r="B11" s="186" t="s">
        <v>95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1"/>
    </row>
    <row r="12" spans="1:28" ht="19.95" customHeight="1">
      <c r="A12" s="6"/>
      <c r="B12" s="186" t="s">
        <v>96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6"/>
    </row>
    <row r="13" spans="1:28" ht="19.95" customHeight="1">
      <c r="A13" s="6" t="s">
        <v>17</v>
      </c>
      <c r="B13" s="187" t="s">
        <v>97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05"/>
      <c r="R13" s="105"/>
      <c r="S13" s="105"/>
      <c r="T13" s="105"/>
      <c r="U13" s="105"/>
      <c r="V13" s="105"/>
      <c r="W13" s="105"/>
      <c r="X13" s="6"/>
    </row>
    <row r="14" spans="1:28" ht="37.5" customHeight="1">
      <c r="B14" s="176" t="s">
        <v>18</v>
      </c>
      <c r="C14" s="177"/>
      <c r="D14" s="177"/>
      <c r="E14" s="177"/>
      <c r="F14" s="177"/>
      <c r="G14" s="177"/>
      <c r="H14" s="177"/>
      <c r="I14" s="178"/>
      <c r="J14" s="179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1"/>
      <c r="X14" s="6"/>
    </row>
    <row r="15" spans="1:28" ht="37.5" customHeight="1">
      <c r="B15" s="176" t="s">
        <v>43</v>
      </c>
      <c r="C15" s="177"/>
      <c r="D15" s="177"/>
      <c r="E15" s="177"/>
      <c r="F15" s="177"/>
      <c r="G15" s="177"/>
      <c r="H15" s="177"/>
      <c r="I15" s="178"/>
      <c r="J15" s="179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1"/>
      <c r="X15" s="6"/>
    </row>
    <row r="16" spans="1:28" ht="30" customHeight="1">
      <c r="B16" s="176" t="s">
        <v>3</v>
      </c>
      <c r="C16" s="182"/>
      <c r="D16" s="182"/>
      <c r="E16" s="182"/>
      <c r="F16" s="182"/>
      <c r="G16" s="182"/>
      <c r="H16" s="182"/>
      <c r="I16" s="183"/>
      <c r="J16" s="151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5"/>
      <c r="X16" s="6"/>
    </row>
    <row r="17" spans="2:30" ht="18.75" customHeight="1">
      <c r="B17" s="128" t="s">
        <v>4</v>
      </c>
      <c r="C17" s="206"/>
      <c r="D17" s="206"/>
      <c r="E17" s="206"/>
      <c r="F17" s="206"/>
      <c r="G17" s="206"/>
      <c r="H17" s="206"/>
      <c r="I17" s="207"/>
      <c r="J17" s="200"/>
      <c r="K17" s="201"/>
      <c r="L17" s="201"/>
      <c r="M17" s="201"/>
      <c r="N17" s="201"/>
      <c r="O17" s="201"/>
      <c r="P17" s="202"/>
      <c r="Q17" s="203"/>
      <c r="R17" s="203"/>
      <c r="S17" s="203"/>
      <c r="T17" s="203"/>
      <c r="U17" s="203"/>
      <c r="V17" s="203"/>
      <c r="W17" s="112" t="s">
        <v>5</v>
      </c>
      <c r="X17" s="6"/>
    </row>
    <row r="18" spans="2:30" ht="18.75" customHeight="1">
      <c r="B18" s="208"/>
      <c r="C18" s="209"/>
      <c r="D18" s="209"/>
      <c r="E18" s="209"/>
      <c r="F18" s="209"/>
      <c r="G18" s="209"/>
      <c r="H18" s="209"/>
      <c r="I18" s="210"/>
      <c r="J18" s="170"/>
      <c r="K18" s="171"/>
      <c r="L18" s="171"/>
      <c r="M18" s="171"/>
      <c r="N18" s="171"/>
      <c r="O18" s="171"/>
      <c r="P18" s="204"/>
      <c r="Q18" s="205"/>
      <c r="R18" s="205"/>
      <c r="S18" s="205"/>
      <c r="T18" s="205"/>
      <c r="U18" s="205"/>
      <c r="V18" s="205"/>
      <c r="W18" s="115"/>
      <c r="X18" s="6"/>
    </row>
    <row r="19" spans="2:30" ht="18.75" customHeight="1">
      <c r="B19" s="137" t="s">
        <v>88</v>
      </c>
      <c r="C19" s="129"/>
      <c r="D19" s="129"/>
      <c r="E19" s="129"/>
      <c r="F19" s="129"/>
      <c r="G19" s="129"/>
      <c r="H19" s="129"/>
      <c r="I19" s="130"/>
      <c r="J19" s="217" t="str">
        <f>IF(OR(M19="",J16="",J17=""),"","年 "&amp;VLOOKUP(引用リスト!U7,引用リスト!D3:E66,2,)&amp;"％")</f>
        <v/>
      </c>
      <c r="K19" s="218"/>
      <c r="L19" s="219"/>
      <c r="M19" s="162"/>
      <c r="N19" s="163"/>
      <c r="O19" s="223" t="s">
        <v>87</v>
      </c>
      <c r="P19" s="168" t="str">
        <f>IF(J17="","",J17)</f>
        <v/>
      </c>
      <c r="Q19" s="169"/>
      <c r="R19" s="169"/>
      <c r="S19" s="169"/>
      <c r="T19" s="169"/>
      <c r="U19" s="169"/>
      <c r="V19" s="166" t="s">
        <v>6</v>
      </c>
      <c r="W19" s="167"/>
      <c r="X19" s="6"/>
    </row>
    <row r="20" spans="2:30" ht="18.75" customHeight="1">
      <c r="B20" s="134"/>
      <c r="C20" s="135"/>
      <c r="D20" s="135"/>
      <c r="E20" s="135"/>
      <c r="F20" s="135"/>
      <c r="G20" s="135"/>
      <c r="H20" s="135"/>
      <c r="I20" s="136"/>
      <c r="J20" s="220"/>
      <c r="K20" s="221"/>
      <c r="L20" s="222"/>
      <c r="M20" s="164"/>
      <c r="N20" s="165"/>
      <c r="O20" s="224"/>
      <c r="P20" s="170"/>
      <c r="Q20" s="171"/>
      <c r="R20" s="171"/>
      <c r="S20" s="171"/>
      <c r="T20" s="171"/>
      <c r="U20" s="171"/>
      <c r="V20" s="195" t="s">
        <v>7</v>
      </c>
      <c r="W20" s="196"/>
      <c r="X20" s="6"/>
    </row>
    <row r="21" spans="2:30" ht="18.75" customHeight="1">
      <c r="B21" s="128" t="s">
        <v>8</v>
      </c>
      <c r="C21" s="129"/>
      <c r="D21" s="129"/>
      <c r="E21" s="129"/>
      <c r="F21" s="129"/>
      <c r="G21" s="129"/>
      <c r="H21" s="129"/>
      <c r="I21" s="130"/>
      <c r="J21" s="225" t="str">
        <f>IF(Z3="","",Z3)</f>
        <v/>
      </c>
      <c r="K21" s="226"/>
      <c r="L21" s="226"/>
      <c r="M21" s="226"/>
      <c r="N21" s="226"/>
      <c r="O21" s="226"/>
      <c r="P21" s="138" t="s">
        <v>29</v>
      </c>
      <c r="Q21" s="138"/>
      <c r="R21" s="138"/>
      <c r="S21" s="13"/>
      <c r="T21" s="13"/>
      <c r="U21" s="13"/>
      <c r="V21" s="13"/>
      <c r="W21" s="14"/>
      <c r="X21" s="6"/>
    </row>
    <row r="22" spans="2:30" ht="18.75" customHeight="1">
      <c r="B22" s="131"/>
      <c r="C22" s="132"/>
      <c r="D22" s="132"/>
      <c r="E22" s="132"/>
      <c r="F22" s="132"/>
      <c r="G22" s="132"/>
      <c r="H22" s="132"/>
      <c r="I22" s="133"/>
      <c r="J22" s="227" t="str">
        <f>IF(I28="","",AA3)</f>
        <v/>
      </c>
      <c r="K22" s="228"/>
      <c r="L22" s="228"/>
      <c r="M22" s="228"/>
      <c r="N22" s="228"/>
      <c r="O22" s="228"/>
      <c r="P22" s="139" t="s">
        <v>30</v>
      </c>
      <c r="Q22" s="139"/>
      <c r="R22" s="139"/>
      <c r="S22" s="197" t="str">
        <f ca="1">N41</f>
        <v/>
      </c>
      <c r="T22" s="198"/>
      <c r="U22" s="198"/>
      <c r="V22" s="198"/>
      <c r="W22" s="15" t="s">
        <v>5</v>
      </c>
      <c r="X22" s="6"/>
    </row>
    <row r="23" spans="2:30" ht="18.75" customHeight="1">
      <c r="B23" s="134"/>
      <c r="C23" s="135"/>
      <c r="D23" s="135"/>
      <c r="E23" s="135"/>
      <c r="F23" s="135"/>
      <c r="G23" s="135"/>
      <c r="H23" s="135"/>
      <c r="I23" s="136"/>
      <c r="J23" s="16"/>
      <c r="K23" s="17"/>
      <c r="L23" s="17"/>
      <c r="M23" s="17"/>
      <c r="N23" s="17"/>
      <c r="O23" s="188" t="str">
        <f>L41</f>
        <v/>
      </c>
      <c r="P23" s="189"/>
      <c r="Q23" s="25" t="s">
        <v>9</v>
      </c>
      <c r="R23" s="25"/>
      <c r="S23" s="114" t="s">
        <v>10</v>
      </c>
      <c r="T23" s="114"/>
      <c r="U23" s="190" t="str">
        <f>IF(J19="","",VLOOKUP(引用リスト!U8,引用リスト!F3:G146,2,FALSE))</f>
        <v/>
      </c>
      <c r="V23" s="190"/>
      <c r="W23" s="19" t="s">
        <v>11</v>
      </c>
      <c r="X23" s="6"/>
      <c r="Z23" s="20"/>
    </row>
    <row r="24" spans="2:30" ht="12.9" customHeight="1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6"/>
    </row>
    <row r="25" spans="2:30" ht="18.75" customHeight="1">
      <c r="B25" s="161" t="s">
        <v>12</v>
      </c>
      <c r="C25" s="161"/>
      <c r="D25" s="161"/>
      <c r="E25" s="161"/>
      <c r="F25" s="161"/>
      <c r="G25" s="161"/>
      <c r="H25" s="16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6"/>
    </row>
    <row r="26" spans="2:30" ht="19.5" customHeight="1">
      <c r="B26" s="110" t="s">
        <v>94</v>
      </c>
      <c r="C26" s="111"/>
      <c r="D26" s="111"/>
      <c r="E26" s="112"/>
      <c r="F26" s="147" t="s">
        <v>99</v>
      </c>
      <c r="G26" s="147"/>
      <c r="H26" s="147"/>
      <c r="I26" s="147"/>
      <c r="J26" s="147"/>
      <c r="K26" s="147"/>
      <c r="L26" s="110" t="s">
        <v>98</v>
      </c>
      <c r="M26" s="112"/>
      <c r="N26" s="110" t="s">
        <v>91</v>
      </c>
      <c r="O26" s="111"/>
      <c r="P26" s="111"/>
      <c r="Q26" s="111"/>
      <c r="R26" s="111"/>
      <c r="S26" s="112"/>
      <c r="T26" s="110" t="s">
        <v>90</v>
      </c>
      <c r="U26" s="111"/>
      <c r="V26" s="111"/>
      <c r="W26" s="112"/>
      <c r="X26" s="6"/>
    </row>
    <row r="27" spans="2:30" ht="19.5" customHeight="1">
      <c r="B27" s="113"/>
      <c r="C27" s="114"/>
      <c r="D27" s="114"/>
      <c r="E27" s="115"/>
      <c r="F27" s="211" t="s">
        <v>13</v>
      </c>
      <c r="G27" s="212"/>
      <c r="H27" s="213"/>
      <c r="I27" s="214" t="s">
        <v>14</v>
      </c>
      <c r="J27" s="215"/>
      <c r="K27" s="216"/>
      <c r="L27" s="113"/>
      <c r="M27" s="115"/>
      <c r="N27" s="113"/>
      <c r="O27" s="114"/>
      <c r="P27" s="114"/>
      <c r="Q27" s="114"/>
      <c r="R27" s="114"/>
      <c r="S27" s="115"/>
      <c r="T27" s="113"/>
      <c r="U27" s="114"/>
      <c r="V27" s="114"/>
      <c r="W27" s="115"/>
      <c r="X27" s="6"/>
      <c r="Z27" s="5" t="str">
        <f>IF(AB3="","毎月●日","毎月"&amp;AB3&amp;"日")</f>
        <v>毎月●日</v>
      </c>
      <c r="AA27" s="26"/>
    </row>
    <row r="28" spans="2:30" ht="18.75" customHeight="1">
      <c r="B28" s="199"/>
      <c r="C28" s="199"/>
      <c r="D28" s="199"/>
      <c r="E28" s="199"/>
      <c r="F28" s="146" t="str">
        <f>IF(Z3="","",Z3)</f>
        <v/>
      </c>
      <c r="G28" s="146"/>
      <c r="H28" s="146"/>
      <c r="I28" s="146" t="str">
        <f>IF(AA3="","",Z28)</f>
        <v/>
      </c>
      <c r="J28" s="146"/>
      <c r="K28" s="146"/>
      <c r="L28" s="147" t="str">
        <f>IF(I28="","",I28-F28+1)</f>
        <v/>
      </c>
      <c r="M28" s="147"/>
      <c r="N28" s="148" t="str">
        <f ca="1">IF(B28="","",IF(COUNTIF(引用リスト!$J$3:$J$17,YEAR(TODAY()))=1,ROUNDDOWN(B28*$U$23/100*L28/366,0),ROUNDDOWN(B28*$U$23/100*L28/365,0)))</f>
        <v/>
      </c>
      <c r="O28" s="149"/>
      <c r="P28" s="149"/>
      <c r="Q28" s="149"/>
      <c r="R28" s="149"/>
      <c r="S28" s="150"/>
      <c r="T28" s="158"/>
      <c r="U28" s="158"/>
      <c r="V28" s="158"/>
      <c r="W28" s="158"/>
      <c r="X28" s="6"/>
      <c r="Z28" s="4" t="str">
        <f>IF(OR(Z3="",AA3="",AB3=""),"",IF(DATE(YEAR(F28),MONTH(F28),AB3)&lt;F28,DATE(YEAR(F28),MONTH(F28)+1,AB3),DATE(YEAR(F28),MONTH(F28),AB3)))</f>
        <v/>
      </c>
      <c r="AA28" s="3" t="str">
        <f>IF(Z28="","",IF(Z28&lt;$AA$3,Z28,$AA$3))</f>
        <v/>
      </c>
      <c r="AC28" s="21"/>
      <c r="AD28" s="21"/>
    </row>
    <row r="29" spans="2:30" ht="18.75" customHeight="1">
      <c r="B29" s="140"/>
      <c r="C29" s="156"/>
      <c r="D29" s="156"/>
      <c r="E29" s="157"/>
      <c r="F29" s="143" t="str">
        <f>IF(I29="","",I28+1)</f>
        <v/>
      </c>
      <c r="G29" s="144"/>
      <c r="H29" s="145"/>
      <c r="I29" s="146" t="str">
        <f t="shared" ref="I29:I40" si="0">IF(AA29=AA28,"",AA29)</f>
        <v/>
      </c>
      <c r="J29" s="146"/>
      <c r="K29" s="146"/>
      <c r="L29" s="147" t="str">
        <f t="shared" ref="L29:L40" si="1">IF(I29="","",I29-F29+1)</f>
        <v/>
      </c>
      <c r="M29" s="147"/>
      <c r="N29" s="148" t="str">
        <f ca="1">IF(B29="","",IF(COUNTIF(引用リスト!$J$3:$J$17,YEAR(TODAY()))=1,ROUNDDOWN(B29*$U$23/100*L29/366,0),ROUNDDOWN(B29*$U$23/100*L29/365,0)))</f>
        <v/>
      </c>
      <c r="O29" s="149"/>
      <c r="P29" s="149"/>
      <c r="Q29" s="149"/>
      <c r="R29" s="149"/>
      <c r="S29" s="150"/>
      <c r="T29" s="158"/>
      <c r="U29" s="158"/>
      <c r="V29" s="158"/>
      <c r="W29" s="158"/>
      <c r="X29" s="6"/>
      <c r="Z29" s="4" t="str">
        <f>IF(Z28="","",EDATE(Z28,1))</f>
        <v/>
      </c>
      <c r="AA29" s="3" t="str">
        <f t="shared" ref="AA29:AA40" si="2">IF(Z29="","",IF(Z29&lt;$AA$3,Z29,$AA$3))</f>
        <v/>
      </c>
    </row>
    <row r="30" spans="2:30" ht="18.75" customHeight="1">
      <c r="B30" s="140"/>
      <c r="C30" s="156"/>
      <c r="D30" s="156"/>
      <c r="E30" s="157"/>
      <c r="F30" s="143" t="str">
        <f t="shared" ref="F30:F40" si="3">IF(I30="","",I29+1)</f>
        <v/>
      </c>
      <c r="G30" s="144"/>
      <c r="H30" s="145"/>
      <c r="I30" s="146" t="str">
        <f t="shared" si="0"/>
        <v/>
      </c>
      <c r="J30" s="146"/>
      <c r="K30" s="146"/>
      <c r="L30" s="147" t="str">
        <f t="shared" si="1"/>
        <v/>
      </c>
      <c r="M30" s="147"/>
      <c r="N30" s="148" t="str">
        <f ca="1">IF(B30="","",IF(COUNTIF(引用リスト!$J$3:$J$17,YEAR(TODAY()))=1,ROUNDDOWN(B30*$U$23/100*L30/366,0),ROUNDDOWN(B30*$U$23/100*L30/365,0)))</f>
        <v/>
      </c>
      <c r="O30" s="149"/>
      <c r="P30" s="149"/>
      <c r="Q30" s="149"/>
      <c r="R30" s="149"/>
      <c r="S30" s="150"/>
      <c r="T30" s="158"/>
      <c r="U30" s="158"/>
      <c r="V30" s="158"/>
      <c r="W30" s="158"/>
      <c r="X30" s="6"/>
      <c r="Z30" s="4" t="str">
        <f t="shared" ref="Z30:Z39" si="4">IF(Z29="","",EDATE(Z29,1))</f>
        <v/>
      </c>
      <c r="AA30" s="3" t="str">
        <f t="shared" si="2"/>
        <v/>
      </c>
    </row>
    <row r="31" spans="2:30" ht="18.75" customHeight="1">
      <c r="B31" s="140"/>
      <c r="C31" s="156"/>
      <c r="D31" s="156"/>
      <c r="E31" s="157"/>
      <c r="F31" s="143" t="str">
        <f t="shared" si="3"/>
        <v/>
      </c>
      <c r="G31" s="144"/>
      <c r="H31" s="145"/>
      <c r="I31" s="146" t="str">
        <f t="shared" si="0"/>
        <v/>
      </c>
      <c r="J31" s="146"/>
      <c r="K31" s="146"/>
      <c r="L31" s="147" t="str">
        <f t="shared" si="1"/>
        <v/>
      </c>
      <c r="M31" s="147"/>
      <c r="N31" s="148" t="str">
        <f ca="1">IF(B31="","",IF(COUNTIF(引用リスト!$J$3:$J$17,YEAR(TODAY()))=1,ROUNDDOWN(B31*$U$23/100*L31/366,0),ROUNDDOWN(B31*$U$23/100*L31/365,0)))</f>
        <v/>
      </c>
      <c r="O31" s="149"/>
      <c r="P31" s="149"/>
      <c r="Q31" s="149"/>
      <c r="R31" s="149"/>
      <c r="S31" s="150"/>
      <c r="T31" s="158"/>
      <c r="U31" s="158"/>
      <c r="V31" s="158"/>
      <c r="W31" s="158"/>
      <c r="X31" s="6"/>
      <c r="Z31" s="4" t="str">
        <f t="shared" si="4"/>
        <v/>
      </c>
      <c r="AA31" s="3" t="str">
        <f t="shared" si="2"/>
        <v/>
      </c>
    </row>
    <row r="32" spans="2:30" ht="18.75" customHeight="1">
      <c r="B32" s="140"/>
      <c r="C32" s="156"/>
      <c r="D32" s="156"/>
      <c r="E32" s="157"/>
      <c r="F32" s="143" t="str">
        <f t="shared" si="3"/>
        <v/>
      </c>
      <c r="G32" s="144"/>
      <c r="H32" s="145"/>
      <c r="I32" s="146" t="str">
        <f t="shared" si="0"/>
        <v/>
      </c>
      <c r="J32" s="146"/>
      <c r="K32" s="146"/>
      <c r="L32" s="147" t="str">
        <f t="shared" si="1"/>
        <v/>
      </c>
      <c r="M32" s="147"/>
      <c r="N32" s="148" t="str">
        <f ca="1">IF(B32="","",IF(COUNTIF(引用リスト!$J$3:$J$17,YEAR(TODAY()))=1,ROUNDDOWN(B32*$U$23/100*L32/366,0),ROUNDDOWN(B32*$U$23/100*L32/365,0)))</f>
        <v/>
      </c>
      <c r="O32" s="149"/>
      <c r="P32" s="149"/>
      <c r="Q32" s="149"/>
      <c r="R32" s="149"/>
      <c r="S32" s="150"/>
      <c r="T32" s="158"/>
      <c r="U32" s="158"/>
      <c r="V32" s="158"/>
      <c r="W32" s="158"/>
      <c r="X32" s="6"/>
      <c r="Z32" s="4" t="str">
        <f t="shared" si="4"/>
        <v/>
      </c>
      <c r="AA32" s="3" t="str">
        <f t="shared" si="2"/>
        <v/>
      </c>
    </row>
    <row r="33" spans="2:27" ht="18.75" customHeight="1">
      <c r="B33" s="140"/>
      <c r="C33" s="156"/>
      <c r="D33" s="156"/>
      <c r="E33" s="157"/>
      <c r="F33" s="143" t="str">
        <f t="shared" si="3"/>
        <v/>
      </c>
      <c r="G33" s="144"/>
      <c r="H33" s="145"/>
      <c r="I33" s="146" t="str">
        <f t="shared" si="0"/>
        <v/>
      </c>
      <c r="J33" s="146"/>
      <c r="K33" s="146"/>
      <c r="L33" s="147" t="str">
        <f t="shared" si="1"/>
        <v/>
      </c>
      <c r="M33" s="147"/>
      <c r="N33" s="148" t="str">
        <f ca="1">IF(B33="","",IF(COUNTIF(引用リスト!$J$3:$J$17,YEAR(TODAY()))=1,ROUNDDOWN(B33*$U$23/100*L33/366,0),ROUNDDOWN(B33*$U$23/100*L33/365,0)))</f>
        <v/>
      </c>
      <c r="O33" s="149"/>
      <c r="P33" s="149"/>
      <c r="Q33" s="149"/>
      <c r="R33" s="149"/>
      <c r="S33" s="150"/>
      <c r="T33" s="158"/>
      <c r="U33" s="158"/>
      <c r="V33" s="158"/>
      <c r="W33" s="158"/>
      <c r="X33" s="6"/>
      <c r="Z33" s="4" t="str">
        <f t="shared" si="4"/>
        <v/>
      </c>
      <c r="AA33" s="3" t="str">
        <f t="shared" si="2"/>
        <v/>
      </c>
    </row>
    <row r="34" spans="2:27" ht="18.75" customHeight="1">
      <c r="B34" s="140"/>
      <c r="C34" s="156"/>
      <c r="D34" s="156"/>
      <c r="E34" s="157"/>
      <c r="F34" s="143" t="str">
        <f t="shared" si="3"/>
        <v/>
      </c>
      <c r="G34" s="144"/>
      <c r="H34" s="145"/>
      <c r="I34" s="146" t="str">
        <f t="shared" si="0"/>
        <v/>
      </c>
      <c r="J34" s="146"/>
      <c r="K34" s="146"/>
      <c r="L34" s="147" t="str">
        <f t="shared" si="1"/>
        <v/>
      </c>
      <c r="M34" s="147"/>
      <c r="N34" s="148" t="str">
        <f ca="1">IF(B34="","",IF(COUNTIF(引用リスト!$J$3:$J$17,YEAR(TODAY()))=1,ROUNDDOWN(B34*$U$23/100*L34/366,0),ROUNDDOWN(B34*$U$23/100*L34/365,0)))</f>
        <v/>
      </c>
      <c r="O34" s="149"/>
      <c r="P34" s="149"/>
      <c r="Q34" s="149"/>
      <c r="R34" s="149"/>
      <c r="S34" s="150"/>
      <c r="T34" s="158"/>
      <c r="U34" s="158"/>
      <c r="V34" s="158"/>
      <c r="W34" s="158"/>
      <c r="X34" s="6"/>
      <c r="Z34" s="4" t="str">
        <f t="shared" si="4"/>
        <v/>
      </c>
      <c r="AA34" s="3" t="str">
        <f t="shared" si="2"/>
        <v/>
      </c>
    </row>
    <row r="35" spans="2:27" ht="18.75" customHeight="1">
      <c r="B35" s="140"/>
      <c r="C35" s="141"/>
      <c r="D35" s="141"/>
      <c r="E35" s="142"/>
      <c r="F35" s="143" t="str">
        <f t="shared" si="3"/>
        <v/>
      </c>
      <c r="G35" s="144"/>
      <c r="H35" s="145"/>
      <c r="I35" s="146" t="str">
        <f t="shared" si="0"/>
        <v/>
      </c>
      <c r="J35" s="146"/>
      <c r="K35" s="146"/>
      <c r="L35" s="147" t="str">
        <f t="shared" si="1"/>
        <v/>
      </c>
      <c r="M35" s="147"/>
      <c r="N35" s="148" t="str">
        <f ca="1">IF(B35="","",IF(COUNTIF(引用リスト!$J$3:$J$17,YEAR(TODAY()))=1,ROUNDDOWN(B35*$U$23/100*L35/366,0),ROUNDDOWN(B35*$U$23/100*L35/365,0)))</f>
        <v/>
      </c>
      <c r="O35" s="149"/>
      <c r="P35" s="149"/>
      <c r="Q35" s="149"/>
      <c r="R35" s="149"/>
      <c r="S35" s="150"/>
      <c r="T35" s="151"/>
      <c r="U35" s="154"/>
      <c r="V35" s="154"/>
      <c r="W35" s="155"/>
      <c r="X35" s="6"/>
      <c r="Z35" s="4" t="str">
        <f t="shared" si="4"/>
        <v/>
      </c>
      <c r="AA35" s="3" t="str">
        <f t="shared" si="2"/>
        <v/>
      </c>
    </row>
    <row r="36" spans="2:27" ht="18.75" customHeight="1">
      <c r="B36" s="140"/>
      <c r="C36" s="141"/>
      <c r="D36" s="141"/>
      <c r="E36" s="142"/>
      <c r="F36" s="143" t="str">
        <f t="shared" si="3"/>
        <v/>
      </c>
      <c r="G36" s="144"/>
      <c r="H36" s="145"/>
      <c r="I36" s="146" t="str">
        <f t="shared" si="0"/>
        <v/>
      </c>
      <c r="J36" s="146"/>
      <c r="K36" s="146"/>
      <c r="L36" s="147" t="str">
        <f t="shared" si="1"/>
        <v/>
      </c>
      <c r="M36" s="147"/>
      <c r="N36" s="148" t="str">
        <f ca="1">IF(B36="","",IF(COUNTIF(引用リスト!$J$3:$J$17,YEAR(TODAY()))=1,ROUNDDOWN(B36*$U$23/100*L36/366,0),ROUNDDOWN(B36*$U$23/100*L36/365,0)))</f>
        <v/>
      </c>
      <c r="O36" s="149"/>
      <c r="P36" s="149"/>
      <c r="Q36" s="149"/>
      <c r="R36" s="149"/>
      <c r="S36" s="150"/>
      <c r="T36" s="151"/>
      <c r="U36" s="154"/>
      <c r="V36" s="154"/>
      <c r="W36" s="155"/>
      <c r="X36" s="6"/>
      <c r="Z36" s="4" t="str">
        <f t="shared" si="4"/>
        <v/>
      </c>
      <c r="AA36" s="3" t="str">
        <f t="shared" si="2"/>
        <v/>
      </c>
    </row>
    <row r="37" spans="2:27" ht="18.75" customHeight="1">
      <c r="B37" s="140"/>
      <c r="C37" s="141"/>
      <c r="D37" s="141"/>
      <c r="E37" s="142"/>
      <c r="F37" s="143" t="str">
        <f t="shared" si="3"/>
        <v/>
      </c>
      <c r="G37" s="144"/>
      <c r="H37" s="145"/>
      <c r="I37" s="146" t="str">
        <f t="shared" si="0"/>
        <v/>
      </c>
      <c r="J37" s="146"/>
      <c r="K37" s="146"/>
      <c r="L37" s="147" t="str">
        <f t="shared" si="1"/>
        <v/>
      </c>
      <c r="M37" s="147"/>
      <c r="N37" s="148" t="str">
        <f ca="1">IF(B37="","",IF(COUNTIF(引用リスト!$J$3:$J$17,YEAR(TODAY()))=1,ROUNDDOWN(B37*$U$23/100*L37/366,0),ROUNDDOWN(B37*$U$23/100*L37/365,0)))</f>
        <v/>
      </c>
      <c r="O37" s="149"/>
      <c r="P37" s="149"/>
      <c r="Q37" s="149"/>
      <c r="R37" s="149"/>
      <c r="S37" s="150"/>
      <c r="T37" s="151"/>
      <c r="U37" s="154"/>
      <c r="V37" s="154"/>
      <c r="W37" s="155"/>
      <c r="X37" s="6"/>
      <c r="Z37" s="4" t="str">
        <f t="shared" si="4"/>
        <v/>
      </c>
      <c r="AA37" s="3" t="str">
        <f t="shared" si="2"/>
        <v/>
      </c>
    </row>
    <row r="38" spans="2:27" ht="18.75" customHeight="1">
      <c r="B38" s="140"/>
      <c r="C38" s="141"/>
      <c r="D38" s="141"/>
      <c r="E38" s="142"/>
      <c r="F38" s="143" t="str">
        <f t="shared" si="3"/>
        <v/>
      </c>
      <c r="G38" s="144"/>
      <c r="H38" s="145"/>
      <c r="I38" s="146" t="str">
        <f t="shared" si="0"/>
        <v/>
      </c>
      <c r="J38" s="146"/>
      <c r="K38" s="146"/>
      <c r="L38" s="147" t="str">
        <f t="shared" si="1"/>
        <v/>
      </c>
      <c r="M38" s="147"/>
      <c r="N38" s="148" t="str">
        <f ca="1">IF(B38="","",IF(COUNTIF(引用リスト!$J$3:$J$17,YEAR(TODAY()))=1,ROUNDDOWN(B38*$U$23/100*L38/366,0),ROUNDDOWN(B38*$U$23/100*L38/365,0)))</f>
        <v/>
      </c>
      <c r="O38" s="149"/>
      <c r="P38" s="149"/>
      <c r="Q38" s="149"/>
      <c r="R38" s="149"/>
      <c r="S38" s="150"/>
      <c r="T38" s="151"/>
      <c r="U38" s="154"/>
      <c r="V38" s="154"/>
      <c r="W38" s="155"/>
      <c r="X38" s="6"/>
      <c r="Z38" s="4" t="str">
        <f t="shared" si="4"/>
        <v/>
      </c>
      <c r="AA38" s="3" t="str">
        <f t="shared" si="2"/>
        <v/>
      </c>
    </row>
    <row r="39" spans="2:27" ht="18.75" customHeight="1">
      <c r="B39" s="140"/>
      <c r="C39" s="141"/>
      <c r="D39" s="141"/>
      <c r="E39" s="142"/>
      <c r="F39" s="143" t="str">
        <f t="shared" si="3"/>
        <v/>
      </c>
      <c r="G39" s="144"/>
      <c r="H39" s="145"/>
      <c r="I39" s="146" t="str">
        <f t="shared" si="0"/>
        <v/>
      </c>
      <c r="J39" s="146"/>
      <c r="K39" s="146"/>
      <c r="L39" s="147" t="str">
        <f t="shared" si="1"/>
        <v/>
      </c>
      <c r="M39" s="147"/>
      <c r="N39" s="148" t="str">
        <f ca="1">IF(B39="","",IF(COUNTIF(引用リスト!$J$3:$J$17,YEAR(TODAY()))=1,ROUNDDOWN(B39*$U$23/100*L39/366,0),ROUNDDOWN(B39*$U$23/100*L39/365,0)))</f>
        <v/>
      </c>
      <c r="O39" s="149"/>
      <c r="P39" s="149"/>
      <c r="Q39" s="149"/>
      <c r="R39" s="149"/>
      <c r="S39" s="150"/>
      <c r="T39" s="151"/>
      <c r="U39" s="154"/>
      <c r="V39" s="154"/>
      <c r="W39" s="155"/>
      <c r="X39" s="6"/>
      <c r="Z39" s="4" t="str">
        <f t="shared" si="4"/>
        <v/>
      </c>
      <c r="AA39" s="3" t="str">
        <f t="shared" si="2"/>
        <v/>
      </c>
    </row>
    <row r="40" spans="2:27" ht="18.75" customHeight="1">
      <c r="B40" s="140"/>
      <c r="C40" s="141"/>
      <c r="D40" s="141"/>
      <c r="E40" s="142"/>
      <c r="F40" s="143" t="str">
        <f t="shared" si="3"/>
        <v/>
      </c>
      <c r="G40" s="144"/>
      <c r="H40" s="145"/>
      <c r="I40" s="146" t="str">
        <f t="shared" si="0"/>
        <v/>
      </c>
      <c r="J40" s="146"/>
      <c r="K40" s="146"/>
      <c r="L40" s="147" t="str">
        <f t="shared" si="1"/>
        <v/>
      </c>
      <c r="M40" s="147"/>
      <c r="N40" s="148" t="str">
        <f ca="1">IF(B40="","",IF(COUNTIF(引用リスト!$J$3:$J$17,YEAR(TODAY()))=1,ROUNDDOWN(B40*$U$23/100*L40/366,0),ROUNDDOWN(B40*$U$23/100*L40/365,0)))</f>
        <v/>
      </c>
      <c r="O40" s="149"/>
      <c r="P40" s="149"/>
      <c r="Q40" s="149"/>
      <c r="R40" s="149"/>
      <c r="S40" s="150"/>
      <c r="T40" s="151"/>
      <c r="U40" s="152"/>
      <c r="V40" s="152"/>
      <c r="W40" s="153"/>
      <c r="X40" s="6"/>
      <c r="Z40" s="4" t="str">
        <f>IF(OR(Z3="",AA3="",AB3=""),"",AA3)</f>
        <v/>
      </c>
      <c r="AA40" s="3" t="str">
        <f t="shared" si="2"/>
        <v/>
      </c>
    </row>
    <row r="41" spans="2:27" ht="18.75" customHeight="1">
      <c r="F41" s="107" t="s">
        <v>15</v>
      </c>
      <c r="G41" s="108"/>
      <c r="H41" s="108"/>
      <c r="I41" s="108"/>
      <c r="J41" s="108"/>
      <c r="K41" s="109"/>
      <c r="L41" s="107" t="str">
        <f>IF(L28="","",SUM(L28:M40))</f>
        <v/>
      </c>
      <c r="M41" s="109"/>
      <c r="N41" s="119" t="str">
        <f ca="1">IF(N28="","",SUM(N28:S40))</f>
        <v/>
      </c>
      <c r="O41" s="119"/>
      <c r="P41" s="119"/>
      <c r="Q41" s="119"/>
      <c r="R41" s="119"/>
      <c r="S41" s="119"/>
      <c r="T41" s="120"/>
      <c r="U41" s="120"/>
      <c r="V41" s="120"/>
      <c r="W41" s="121"/>
      <c r="X41" s="6"/>
    </row>
    <row r="42" spans="2:27" ht="18.75" customHeight="1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6"/>
    </row>
    <row r="43" spans="2:27">
      <c r="B43" s="229" t="s">
        <v>51</v>
      </c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</row>
  </sheetData>
  <sheetProtection sheet="1" selectLockedCells="1"/>
  <mergeCells count="126">
    <mergeCell ref="L41:M41"/>
    <mergeCell ref="N41:S41"/>
    <mergeCell ref="T41:W41"/>
    <mergeCell ref="B43:W43"/>
    <mergeCell ref="B40:E40"/>
    <mergeCell ref="F40:H40"/>
    <mergeCell ref="I40:K40"/>
    <mergeCell ref="L40:M40"/>
    <mergeCell ref="N40:S40"/>
    <mergeCell ref="T40:W40"/>
    <mergeCell ref="F41:K41"/>
    <mergeCell ref="B39:E39"/>
    <mergeCell ref="F39:H39"/>
    <mergeCell ref="I39:K39"/>
    <mergeCell ref="L39:M39"/>
    <mergeCell ref="N39:S39"/>
    <mergeCell ref="T39:W39"/>
    <mergeCell ref="B38:E38"/>
    <mergeCell ref="F38:H38"/>
    <mergeCell ref="I38:K38"/>
    <mergeCell ref="L38:M38"/>
    <mergeCell ref="N38:S38"/>
    <mergeCell ref="T38:W38"/>
    <mergeCell ref="B37:E37"/>
    <mergeCell ref="F37:H37"/>
    <mergeCell ref="I37:K37"/>
    <mergeCell ref="L37:M37"/>
    <mergeCell ref="N37:S37"/>
    <mergeCell ref="T37:W37"/>
    <mergeCell ref="B36:E36"/>
    <mergeCell ref="F36:H36"/>
    <mergeCell ref="I36:K36"/>
    <mergeCell ref="L36:M36"/>
    <mergeCell ref="N36:S36"/>
    <mergeCell ref="T36:W36"/>
    <mergeCell ref="B35:E35"/>
    <mergeCell ref="F35:H35"/>
    <mergeCell ref="I35:K35"/>
    <mergeCell ref="L35:M35"/>
    <mergeCell ref="N35:S35"/>
    <mergeCell ref="T35:W35"/>
    <mergeCell ref="B34:E34"/>
    <mergeCell ref="F34:H34"/>
    <mergeCell ref="I34:K34"/>
    <mergeCell ref="L34:M34"/>
    <mergeCell ref="N34:S34"/>
    <mergeCell ref="T34:W34"/>
    <mergeCell ref="B33:E33"/>
    <mergeCell ref="F33:H33"/>
    <mergeCell ref="I33:K33"/>
    <mergeCell ref="L33:M33"/>
    <mergeCell ref="N33:S33"/>
    <mergeCell ref="T33:W33"/>
    <mergeCell ref="B32:E32"/>
    <mergeCell ref="F32:H32"/>
    <mergeCell ref="I32:K32"/>
    <mergeCell ref="L32:M32"/>
    <mergeCell ref="N32:S32"/>
    <mergeCell ref="T32:W32"/>
    <mergeCell ref="B31:E31"/>
    <mergeCell ref="F31:H31"/>
    <mergeCell ref="I31:K31"/>
    <mergeCell ref="L31:M31"/>
    <mergeCell ref="N31:S31"/>
    <mergeCell ref="T31:W31"/>
    <mergeCell ref="B30:E30"/>
    <mergeCell ref="F30:H30"/>
    <mergeCell ref="I30:K30"/>
    <mergeCell ref="L30:M30"/>
    <mergeCell ref="N30:S30"/>
    <mergeCell ref="T30:W30"/>
    <mergeCell ref="T28:W28"/>
    <mergeCell ref="B29:E29"/>
    <mergeCell ref="F29:H29"/>
    <mergeCell ref="I29:K29"/>
    <mergeCell ref="L29:M29"/>
    <mergeCell ref="N29:S29"/>
    <mergeCell ref="T29:W29"/>
    <mergeCell ref="B28:E28"/>
    <mergeCell ref="F28:H28"/>
    <mergeCell ref="I28:K28"/>
    <mergeCell ref="L28:M28"/>
    <mergeCell ref="N28:S28"/>
    <mergeCell ref="B25:H25"/>
    <mergeCell ref="F26:K26"/>
    <mergeCell ref="T26:W27"/>
    <mergeCell ref="F27:H27"/>
    <mergeCell ref="I27:K27"/>
    <mergeCell ref="N26:S27"/>
    <mergeCell ref="B26:E27"/>
    <mergeCell ref="L26:M27"/>
    <mergeCell ref="B21:I23"/>
    <mergeCell ref="J21:O21"/>
    <mergeCell ref="P21:R21"/>
    <mergeCell ref="J22:O22"/>
    <mergeCell ref="P22:R22"/>
    <mergeCell ref="S22:V22"/>
    <mergeCell ref="O23:P23"/>
    <mergeCell ref="S23:T23"/>
    <mergeCell ref="U23:V23"/>
    <mergeCell ref="B17:I18"/>
    <mergeCell ref="J17:O18"/>
    <mergeCell ref="P17:V18"/>
    <mergeCell ref="W17:W18"/>
    <mergeCell ref="B19:I20"/>
    <mergeCell ref="J19:L20"/>
    <mergeCell ref="V19:W19"/>
    <mergeCell ref="V20:W20"/>
    <mergeCell ref="P19:U19"/>
    <mergeCell ref="P20:U20"/>
    <mergeCell ref="O19:O20"/>
    <mergeCell ref="M19:N20"/>
    <mergeCell ref="B14:I14"/>
    <mergeCell ref="J14:W14"/>
    <mergeCell ref="B15:I15"/>
    <mergeCell ref="J15:W15"/>
    <mergeCell ref="B16:I16"/>
    <mergeCell ref="J16:W16"/>
    <mergeCell ref="Z1:AB1"/>
    <mergeCell ref="A3:W3"/>
    <mergeCell ref="Q5:W5"/>
    <mergeCell ref="I9:N9"/>
    <mergeCell ref="O9:W10"/>
    <mergeCell ref="B11:W11"/>
    <mergeCell ref="B12:W12"/>
    <mergeCell ref="B13:P13"/>
  </mergeCells>
  <phoneticPr fontId="5"/>
  <conditionalFormatting sqref="Z3:AB3">
    <cfRule type="cellIs" dxfId="19" priority="11" operator="equal">
      <formula>""</formula>
    </cfRule>
  </conditionalFormatting>
  <conditionalFormatting sqref="P17:V18 J14:W16 O9:W10">
    <cfRule type="cellIs" dxfId="18" priority="10" operator="equal">
      <formula>""</formula>
    </cfRule>
  </conditionalFormatting>
  <conditionalFormatting sqref="B28:E28">
    <cfRule type="expression" dxfId="17" priority="9">
      <formula>AND($I$28&lt;&gt;"",$B$28="")</formula>
    </cfRule>
  </conditionalFormatting>
  <conditionalFormatting sqref="B29:E29">
    <cfRule type="expression" dxfId="16" priority="8">
      <formula>AND($I$29&lt;&gt;"",$B$29="")</formula>
    </cfRule>
  </conditionalFormatting>
  <conditionalFormatting sqref="B30:E40">
    <cfRule type="expression" dxfId="15" priority="7">
      <formula>AND(I30&lt;&gt;"",B30="")</formula>
    </cfRule>
  </conditionalFormatting>
  <conditionalFormatting sqref="J17:O18">
    <cfRule type="cellIs" dxfId="14" priority="6" operator="equal">
      <formula>""</formula>
    </cfRule>
  </conditionalFormatting>
  <conditionalFormatting sqref="Q5:W5">
    <cfRule type="cellIs" dxfId="13" priority="3" operator="equal">
      <formula>""</formula>
    </cfRule>
  </conditionalFormatting>
  <conditionalFormatting sqref="P20:U20">
    <cfRule type="cellIs" dxfId="12" priority="2" operator="equal">
      <formula>""</formula>
    </cfRule>
  </conditionalFormatting>
  <conditionalFormatting sqref="M19:N20">
    <cfRule type="cellIs" dxfId="11" priority="1" operator="equal">
      <formula>""</formula>
    </cfRule>
  </conditionalFormatting>
  <hyperlinks>
    <hyperlink ref="B43:W43" location="手入力!A1" display="↑↑↑自動算出される期間に誤りがある場合は、手入力シートを活用してください↑↑↑" xr:uid="{46118CD8-BCA3-4926-8FC2-CA0769D51D59}"/>
  </hyperlinks>
  <printOptions horizontalCentered="1"/>
  <pageMargins left="3.937007874015748E-2" right="3.937007874015748E-2" top="0.78740157480314965" bottom="0.59055118110236227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342FF151-0D46-4FE8-85EE-CC08A1CA3F91}">
          <x14:formula1>
            <xm:f>引用リスト!$M$3:$M$10</xm:f>
          </x14:formula1>
          <xm:sqref>M19:N20</xm:sqref>
        </x14:dataValidation>
        <x14:dataValidation type="list" allowBlank="1" showInputMessage="1" xr:uid="{679B1877-E368-428E-A716-0FCDEAB56395}">
          <x14:formula1>
            <xm:f>引用リスト!$L$3:$L$8</xm:f>
          </x14:formula1>
          <xm:sqref>Q5:W5</xm:sqref>
        </x14:dataValidation>
        <x14:dataValidation type="list" allowBlank="1" showInputMessage="1" xr:uid="{BBA244FA-3E11-434A-BF34-F0B6BC00699D}">
          <x14:formula1>
            <xm:f>引用リスト!$I$3:$I$12</xm:f>
          </x14:formula1>
          <xm:sqref>J16:W16</xm:sqref>
        </x14:dataValidation>
        <x14:dataValidation type="list" allowBlank="1" showInputMessage="1" showErrorMessage="1" xr:uid="{ADFFC423-10DE-48C9-A04E-8A280196D45F}">
          <x14:formula1>
            <xm:f>引用リスト!$N$3:$N$33</xm:f>
          </x14:formula1>
          <xm:sqref>AB3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8CF8-ACEB-48EF-A67C-1A0F95E1D07C}">
  <sheetPr codeName="Sheet2">
    <tabColor rgb="FFFFFF00"/>
  </sheetPr>
  <dimension ref="A1:AA42"/>
  <sheetViews>
    <sheetView showGridLines="0" tabSelected="1" view="pageBreakPreview" topLeftCell="A19" zoomScaleNormal="100" zoomScaleSheetLayoutView="100" workbookViewId="0">
      <selection activeCell="J14" sqref="J14:W14"/>
    </sheetView>
  </sheetViews>
  <sheetFormatPr defaultColWidth="9" defaultRowHeight="13.2"/>
  <cols>
    <col min="1" max="1" width="3.109375" style="7" customWidth="1"/>
    <col min="2" max="5" width="4" style="7" customWidth="1"/>
    <col min="6" max="6" width="3.6640625" style="7" customWidth="1"/>
    <col min="7" max="7" width="4.6640625" style="7" customWidth="1"/>
    <col min="8" max="8" width="2" style="7" customWidth="1"/>
    <col min="9" max="10" width="3.6640625" style="7" customWidth="1"/>
    <col min="11" max="11" width="2.77734375" style="7" customWidth="1"/>
    <col min="12" max="12" width="6.44140625" style="7" customWidth="1"/>
    <col min="13" max="14" width="3.6640625" style="7" customWidth="1"/>
    <col min="15" max="15" width="3.44140625" style="7" bestFit="1" customWidth="1"/>
    <col min="16" max="17" width="3.6640625" style="7" customWidth="1"/>
    <col min="18" max="18" width="1.77734375" style="7" customWidth="1"/>
    <col min="19" max="21" width="3.6640625" style="7" customWidth="1"/>
    <col min="22" max="22" width="5.33203125" style="7" customWidth="1"/>
    <col min="23" max="23" width="3.6640625" style="7" customWidth="1"/>
    <col min="24" max="24" width="3.109375" style="7" customWidth="1"/>
    <col min="25" max="16384" width="9" style="7"/>
  </cols>
  <sheetData>
    <row r="1" spans="1:24" ht="19.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4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.9" customHeight="1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1:24" ht="9.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6"/>
    </row>
    <row r="5" spans="1:24" ht="15.9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74"/>
      <c r="R5" s="175"/>
      <c r="S5" s="175"/>
      <c r="T5" s="175"/>
      <c r="U5" s="175"/>
      <c r="V5" s="175"/>
      <c r="W5" s="175"/>
      <c r="X5" s="10"/>
    </row>
    <row r="6" spans="1:24" ht="9.9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2.5" customHeight="1">
      <c r="A7" s="6"/>
      <c r="B7" s="6" t="s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2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M8" s="6"/>
      <c r="N8" s="6"/>
      <c r="O8" s="6"/>
      <c r="P8" s="11"/>
      <c r="Q8" s="11"/>
      <c r="R8" s="11"/>
      <c r="S8" s="11"/>
      <c r="T8" s="11"/>
      <c r="U8" s="11"/>
      <c r="V8" s="11"/>
      <c r="W8" s="11"/>
      <c r="X8" s="12"/>
    </row>
    <row r="9" spans="1:24" ht="21.9" customHeight="1">
      <c r="A9" s="6"/>
      <c r="B9" s="6"/>
      <c r="C9" s="6"/>
      <c r="D9" s="6"/>
      <c r="E9" s="6"/>
      <c r="F9" s="6"/>
      <c r="G9" s="6"/>
      <c r="H9" s="6"/>
      <c r="I9" s="184" t="s">
        <v>16</v>
      </c>
      <c r="J9" s="184"/>
      <c r="K9" s="184"/>
      <c r="L9" s="184"/>
      <c r="M9" s="184"/>
      <c r="N9" s="184"/>
      <c r="O9" s="185"/>
      <c r="P9" s="185"/>
      <c r="Q9" s="185"/>
      <c r="R9" s="185"/>
      <c r="S9" s="185"/>
      <c r="T9" s="185"/>
      <c r="U9" s="185"/>
      <c r="V9" s="185"/>
      <c r="W9" s="185"/>
      <c r="X9" s="11"/>
    </row>
    <row r="10" spans="1:24" ht="29.4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M10" s="6"/>
      <c r="N10" s="6"/>
      <c r="O10" s="185"/>
      <c r="P10" s="185"/>
      <c r="Q10" s="185"/>
      <c r="R10" s="185"/>
      <c r="S10" s="185"/>
      <c r="T10" s="185"/>
      <c r="U10" s="185"/>
      <c r="V10" s="185"/>
      <c r="W10" s="185"/>
      <c r="X10" s="11"/>
    </row>
    <row r="11" spans="1:24" ht="19.95" customHeight="1">
      <c r="A11" s="6"/>
      <c r="B11" s="186" t="s">
        <v>95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1"/>
    </row>
    <row r="12" spans="1:24" ht="19.95" customHeight="1">
      <c r="A12" s="6"/>
      <c r="B12" s="186" t="s">
        <v>96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6"/>
    </row>
    <row r="13" spans="1:24" ht="19.95" customHeight="1">
      <c r="A13" s="6" t="s">
        <v>17</v>
      </c>
      <c r="B13" s="187" t="s">
        <v>97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05"/>
      <c r="R13" s="105"/>
      <c r="S13" s="105"/>
      <c r="T13" s="105"/>
      <c r="U13" s="105"/>
      <c r="V13" s="105"/>
      <c r="W13" s="105"/>
      <c r="X13" s="6"/>
    </row>
    <row r="14" spans="1:24" ht="37.5" customHeight="1">
      <c r="B14" s="176" t="s">
        <v>18</v>
      </c>
      <c r="C14" s="177"/>
      <c r="D14" s="177"/>
      <c r="E14" s="177"/>
      <c r="F14" s="177"/>
      <c r="G14" s="177"/>
      <c r="H14" s="177"/>
      <c r="I14" s="178"/>
      <c r="J14" s="179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1"/>
      <c r="X14" s="6"/>
    </row>
    <row r="15" spans="1:24" ht="37.5" customHeight="1">
      <c r="B15" s="176" t="s">
        <v>43</v>
      </c>
      <c r="C15" s="177"/>
      <c r="D15" s="177"/>
      <c r="E15" s="177"/>
      <c r="F15" s="177"/>
      <c r="G15" s="177"/>
      <c r="H15" s="177"/>
      <c r="I15" s="178"/>
      <c r="J15" s="179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1"/>
      <c r="X15" s="6"/>
    </row>
    <row r="16" spans="1:24" ht="30" customHeight="1">
      <c r="B16" s="176" t="s">
        <v>3</v>
      </c>
      <c r="C16" s="182"/>
      <c r="D16" s="182"/>
      <c r="E16" s="182"/>
      <c r="F16" s="182"/>
      <c r="G16" s="182"/>
      <c r="H16" s="182"/>
      <c r="I16" s="183"/>
      <c r="J16" s="151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5"/>
      <c r="X16" s="6"/>
    </row>
    <row r="17" spans="2:27" ht="18.75" customHeight="1">
      <c r="B17" s="128" t="s">
        <v>4</v>
      </c>
      <c r="C17" s="206"/>
      <c r="D17" s="206"/>
      <c r="E17" s="206"/>
      <c r="F17" s="206"/>
      <c r="G17" s="206"/>
      <c r="H17" s="206"/>
      <c r="I17" s="207"/>
      <c r="J17" s="200"/>
      <c r="K17" s="201"/>
      <c r="L17" s="201"/>
      <c r="M17" s="201"/>
      <c r="N17" s="201"/>
      <c r="O17" s="201"/>
      <c r="P17" s="202"/>
      <c r="Q17" s="203"/>
      <c r="R17" s="203"/>
      <c r="S17" s="203"/>
      <c r="T17" s="203"/>
      <c r="U17" s="203"/>
      <c r="V17" s="203"/>
      <c r="W17" s="112" t="s">
        <v>5</v>
      </c>
      <c r="X17" s="6"/>
    </row>
    <row r="18" spans="2:27" ht="18.75" customHeight="1">
      <c r="B18" s="208"/>
      <c r="C18" s="209"/>
      <c r="D18" s="209"/>
      <c r="E18" s="209"/>
      <c r="F18" s="209"/>
      <c r="G18" s="209"/>
      <c r="H18" s="209"/>
      <c r="I18" s="210"/>
      <c r="J18" s="170"/>
      <c r="K18" s="171"/>
      <c r="L18" s="171"/>
      <c r="M18" s="171"/>
      <c r="N18" s="171"/>
      <c r="O18" s="171"/>
      <c r="P18" s="204"/>
      <c r="Q18" s="205"/>
      <c r="R18" s="205"/>
      <c r="S18" s="205"/>
      <c r="T18" s="205"/>
      <c r="U18" s="205"/>
      <c r="V18" s="205"/>
      <c r="W18" s="115"/>
      <c r="X18" s="6"/>
    </row>
    <row r="19" spans="2:27" ht="18.75" customHeight="1">
      <c r="B19" s="137" t="s">
        <v>89</v>
      </c>
      <c r="C19" s="129"/>
      <c r="D19" s="129"/>
      <c r="E19" s="129"/>
      <c r="F19" s="129"/>
      <c r="G19" s="129"/>
      <c r="H19" s="129"/>
      <c r="I19" s="130"/>
      <c r="J19" s="217" t="str">
        <f>IF(OR(M19="",J16="",J17=""),"","年 "&amp;VLOOKUP(引用リスト!V7,引用リスト!D3:E66,2,)&amp;"％")</f>
        <v/>
      </c>
      <c r="K19" s="218"/>
      <c r="L19" s="219"/>
      <c r="M19" s="162"/>
      <c r="N19" s="163"/>
      <c r="O19" s="223" t="s">
        <v>87</v>
      </c>
      <c r="P19" s="168" t="str">
        <f>IF(J17="","",J17)</f>
        <v/>
      </c>
      <c r="Q19" s="169"/>
      <c r="R19" s="169"/>
      <c r="S19" s="169"/>
      <c r="T19" s="169"/>
      <c r="U19" s="169"/>
      <c r="V19" s="166" t="s">
        <v>6</v>
      </c>
      <c r="W19" s="167"/>
      <c r="X19" s="6"/>
    </row>
    <row r="20" spans="2:27" ht="18.75" customHeight="1">
      <c r="B20" s="134"/>
      <c r="C20" s="135"/>
      <c r="D20" s="135"/>
      <c r="E20" s="135"/>
      <c r="F20" s="135"/>
      <c r="G20" s="135"/>
      <c r="H20" s="135"/>
      <c r="I20" s="136"/>
      <c r="J20" s="220"/>
      <c r="K20" s="221"/>
      <c r="L20" s="222"/>
      <c r="M20" s="164"/>
      <c r="N20" s="165"/>
      <c r="O20" s="224"/>
      <c r="P20" s="170"/>
      <c r="Q20" s="171"/>
      <c r="R20" s="171"/>
      <c r="S20" s="171"/>
      <c r="T20" s="171"/>
      <c r="U20" s="171"/>
      <c r="V20" s="195" t="s">
        <v>7</v>
      </c>
      <c r="W20" s="196"/>
      <c r="X20" s="6"/>
    </row>
    <row r="21" spans="2:27" ht="18.75" customHeight="1">
      <c r="B21" s="128" t="s">
        <v>8</v>
      </c>
      <c r="C21" s="129"/>
      <c r="D21" s="129"/>
      <c r="E21" s="129"/>
      <c r="F21" s="129"/>
      <c r="G21" s="129"/>
      <c r="H21" s="129"/>
      <c r="I21" s="130"/>
      <c r="J21" s="225" t="str">
        <f>IF(F28="","",F28)</f>
        <v/>
      </c>
      <c r="K21" s="226"/>
      <c r="L21" s="226"/>
      <c r="M21" s="226"/>
      <c r="N21" s="226"/>
      <c r="O21" s="226"/>
      <c r="P21" s="138" t="s">
        <v>29</v>
      </c>
      <c r="Q21" s="138"/>
      <c r="R21" s="138"/>
      <c r="S21" s="13"/>
      <c r="T21" s="13"/>
      <c r="U21" s="13"/>
      <c r="V21" s="13"/>
      <c r="W21" s="14"/>
      <c r="X21" s="6"/>
    </row>
    <row r="22" spans="2:27" ht="18.75" customHeight="1">
      <c r="B22" s="131"/>
      <c r="C22" s="132"/>
      <c r="D22" s="132"/>
      <c r="E22" s="132"/>
      <c r="F22" s="132"/>
      <c r="G22" s="132"/>
      <c r="H22" s="132"/>
      <c r="I22" s="133"/>
      <c r="J22" s="227" t="str">
        <f>IF(I28="","",MAX(I28:K40))</f>
        <v/>
      </c>
      <c r="K22" s="228"/>
      <c r="L22" s="228"/>
      <c r="M22" s="228"/>
      <c r="N22" s="228"/>
      <c r="O22" s="228"/>
      <c r="P22" s="139" t="s">
        <v>30</v>
      </c>
      <c r="Q22" s="139"/>
      <c r="R22" s="139"/>
      <c r="S22" s="197" t="str">
        <f ca="1">N41</f>
        <v/>
      </c>
      <c r="T22" s="198"/>
      <c r="U22" s="198"/>
      <c r="V22" s="198"/>
      <c r="W22" s="15" t="s">
        <v>5</v>
      </c>
      <c r="X22" s="6"/>
    </row>
    <row r="23" spans="2:27" ht="18.75" customHeight="1">
      <c r="B23" s="134"/>
      <c r="C23" s="135"/>
      <c r="D23" s="135"/>
      <c r="E23" s="135"/>
      <c r="F23" s="135"/>
      <c r="G23" s="135"/>
      <c r="H23" s="135"/>
      <c r="I23" s="136"/>
      <c r="J23" s="16"/>
      <c r="K23" s="17"/>
      <c r="L23" s="17"/>
      <c r="M23" s="17"/>
      <c r="N23" s="17"/>
      <c r="O23" s="188" t="str">
        <f>L41</f>
        <v/>
      </c>
      <c r="P23" s="189"/>
      <c r="Q23" s="18" t="s">
        <v>9</v>
      </c>
      <c r="R23" s="18"/>
      <c r="S23" s="114" t="s">
        <v>10</v>
      </c>
      <c r="T23" s="114"/>
      <c r="U23" s="190" t="str">
        <f>IF(J19="","",VLOOKUP(引用リスト!V8,引用リスト!F3:G146,2,FALSE))</f>
        <v/>
      </c>
      <c r="V23" s="190"/>
      <c r="W23" s="19" t="s">
        <v>11</v>
      </c>
      <c r="X23" s="6"/>
    </row>
    <row r="24" spans="2:27" ht="12.9" customHeight="1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6"/>
    </row>
    <row r="25" spans="2:27" ht="18.75" customHeight="1">
      <c r="B25" s="161" t="s">
        <v>12</v>
      </c>
      <c r="C25" s="161"/>
      <c r="D25" s="161"/>
      <c r="E25" s="161"/>
      <c r="F25" s="161"/>
      <c r="G25" s="161"/>
      <c r="H25" s="16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6"/>
    </row>
    <row r="26" spans="2:27" ht="19.5" customHeight="1">
      <c r="B26" s="110" t="s">
        <v>94</v>
      </c>
      <c r="C26" s="111"/>
      <c r="D26" s="111"/>
      <c r="E26" s="112"/>
      <c r="F26" s="147" t="s">
        <v>99</v>
      </c>
      <c r="G26" s="147"/>
      <c r="H26" s="147"/>
      <c r="I26" s="147"/>
      <c r="J26" s="147"/>
      <c r="K26" s="147"/>
      <c r="L26" s="110" t="s">
        <v>98</v>
      </c>
      <c r="M26" s="112"/>
      <c r="N26" s="110" t="s">
        <v>91</v>
      </c>
      <c r="O26" s="111"/>
      <c r="P26" s="111"/>
      <c r="Q26" s="111"/>
      <c r="R26" s="111"/>
      <c r="S26" s="112"/>
      <c r="T26" s="110" t="s">
        <v>90</v>
      </c>
      <c r="U26" s="111"/>
      <c r="V26" s="111"/>
      <c r="W26" s="112"/>
      <c r="X26" s="6"/>
    </row>
    <row r="27" spans="2:27" ht="19.5" customHeight="1">
      <c r="B27" s="113"/>
      <c r="C27" s="114"/>
      <c r="D27" s="114"/>
      <c r="E27" s="115"/>
      <c r="F27" s="211" t="s">
        <v>13</v>
      </c>
      <c r="G27" s="212"/>
      <c r="H27" s="213"/>
      <c r="I27" s="214" t="s">
        <v>14</v>
      </c>
      <c r="J27" s="215"/>
      <c r="K27" s="216"/>
      <c r="L27" s="113"/>
      <c r="M27" s="115"/>
      <c r="N27" s="113"/>
      <c r="O27" s="114"/>
      <c r="P27" s="114"/>
      <c r="Q27" s="114"/>
      <c r="R27" s="114"/>
      <c r="S27" s="115"/>
      <c r="T27" s="113"/>
      <c r="U27" s="114"/>
      <c r="V27" s="114"/>
      <c r="W27" s="115"/>
      <c r="X27" s="6"/>
    </row>
    <row r="28" spans="2:27" ht="18.75" customHeight="1">
      <c r="B28" s="199"/>
      <c r="C28" s="199"/>
      <c r="D28" s="199"/>
      <c r="E28" s="199"/>
      <c r="F28" s="230"/>
      <c r="G28" s="230"/>
      <c r="H28" s="230"/>
      <c r="I28" s="230"/>
      <c r="J28" s="230"/>
      <c r="K28" s="230"/>
      <c r="L28" s="147" t="str">
        <f>IF(I28="","",I28-F28+1)</f>
        <v/>
      </c>
      <c r="M28" s="147"/>
      <c r="N28" s="148" t="str">
        <f ca="1">IF(B28="","",IF(COUNTIF(引用リスト!$J$3:$J$17,YEAR(TODAY()))=1,ROUNDDOWN(B28*$U$23/100*L28/366,0),ROUNDDOWN(B28*$U$23/100*L28/365,0)))</f>
        <v/>
      </c>
      <c r="O28" s="149"/>
      <c r="P28" s="149"/>
      <c r="Q28" s="149"/>
      <c r="R28" s="149"/>
      <c r="S28" s="150"/>
      <c r="T28" s="158"/>
      <c r="U28" s="158"/>
      <c r="V28" s="158"/>
      <c r="W28" s="158"/>
      <c r="X28" s="6"/>
      <c r="Z28" s="21"/>
      <c r="AA28" s="21"/>
    </row>
    <row r="29" spans="2:27" ht="18.75" customHeight="1">
      <c r="B29" s="140"/>
      <c r="C29" s="156"/>
      <c r="D29" s="156"/>
      <c r="E29" s="157"/>
      <c r="F29" s="143" t="str">
        <f t="shared" ref="F29:F40" ca="1" si="0">IF(OR(I28=$P$20,I28=DATE(YEAR(TODAY()),9,30)),"",I28+1)</f>
        <v/>
      </c>
      <c r="G29" s="144"/>
      <c r="H29" s="145"/>
      <c r="I29" s="230"/>
      <c r="J29" s="230"/>
      <c r="K29" s="230"/>
      <c r="L29" s="147" t="str">
        <f>IF(I29="","",I29-F29+1)</f>
        <v/>
      </c>
      <c r="M29" s="147"/>
      <c r="N29" s="148" t="str">
        <f ca="1">IF(B29="","",IF(COUNTIF(引用リスト!$J$3:$J$17,YEAR(TODAY()))=1,ROUNDDOWN(B29*$U$23/100*L29/366,0),ROUNDDOWN(B29*$U$23/100*L29/365,0)))</f>
        <v/>
      </c>
      <c r="O29" s="149"/>
      <c r="P29" s="149"/>
      <c r="Q29" s="149"/>
      <c r="R29" s="149"/>
      <c r="S29" s="150"/>
      <c r="T29" s="158"/>
      <c r="U29" s="158"/>
      <c r="V29" s="158"/>
      <c r="W29" s="158"/>
      <c r="X29" s="6"/>
    </row>
    <row r="30" spans="2:27" ht="18.75" customHeight="1">
      <c r="B30" s="140"/>
      <c r="C30" s="156"/>
      <c r="D30" s="156"/>
      <c r="E30" s="157"/>
      <c r="F30" s="143" t="str">
        <f t="shared" ca="1" si="0"/>
        <v/>
      </c>
      <c r="G30" s="144"/>
      <c r="H30" s="145"/>
      <c r="I30" s="230"/>
      <c r="J30" s="230"/>
      <c r="K30" s="230"/>
      <c r="L30" s="147" t="str">
        <f>IF(I30="","",I30-F30+1)</f>
        <v/>
      </c>
      <c r="M30" s="147"/>
      <c r="N30" s="148" t="str">
        <f ca="1">IF(B30="","",IF(COUNTIF(引用リスト!$J$3:$J$17,YEAR(TODAY()))=1,ROUNDDOWN(B30*$U$23/100*L30/366,0),ROUNDDOWN(B30*$U$23/100*L30/365,0)))</f>
        <v/>
      </c>
      <c r="O30" s="149"/>
      <c r="P30" s="149"/>
      <c r="Q30" s="149"/>
      <c r="R30" s="149"/>
      <c r="S30" s="150"/>
      <c r="T30" s="158"/>
      <c r="U30" s="158"/>
      <c r="V30" s="158"/>
      <c r="W30" s="158"/>
      <c r="X30" s="6"/>
    </row>
    <row r="31" spans="2:27" ht="18.75" customHeight="1">
      <c r="B31" s="140"/>
      <c r="C31" s="156"/>
      <c r="D31" s="156"/>
      <c r="E31" s="157"/>
      <c r="F31" s="143" t="str">
        <f t="shared" ca="1" si="0"/>
        <v/>
      </c>
      <c r="G31" s="144"/>
      <c r="H31" s="145"/>
      <c r="I31" s="230"/>
      <c r="J31" s="230"/>
      <c r="K31" s="230"/>
      <c r="L31" s="147" t="str">
        <f>IF(I31="","",I31-F31+1)</f>
        <v/>
      </c>
      <c r="M31" s="147"/>
      <c r="N31" s="148" t="str">
        <f ca="1">IF(B31="","",IF(COUNTIF(引用リスト!$J$3:$J$17,YEAR(TODAY()))=1,ROUNDDOWN(B31*$U$23/100*L31/366,0),ROUNDDOWN(B31*$U$23/100*L31/365,0)))</f>
        <v/>
      </c>
      <c r="O31" s="149"/>
      <c r="P31" s="149"/>
      <c r="Q31" s="149"/>
      <c r="R31" s="149"/>
      <c r="S31" s="150"/>
      <c r="T31" s="158"/>
      <c r="U31" s="158"/>
      <c r="V31" s="158"/>
      <c r="W31" s="158"/>
      <c r="X31" s="6"/>
    </row>
    <row r="32" spans="2:27" ht="18.75" customHeight="1">
      <c r="B32" s="140"/>
      <c r="C32" s="156"/>
      <c r="D32" s="156"/>
      <c r="E32" s="157"/>
      <c r="F32" s="143" t="str">
        <f t="shared" ca="1" si="0"/>
        <v/>
      </c>
      <c r="G32" s="144"/>
      <c r="H32" s="145"/>
      <c r="I32" s="230"/>
      <c r="J32" s="230"/>
      <c r="K32" s="230"/>
      <c r="L32" s="147" t="str">
        <f t="shared" ref="L32:L40" si="1">IF(I32="","",I32-F32+1)</f>
        <v/>
      </c>
      <c r="M32" s="147"/>
      <c r="N32" s="148" t="str">
        <f ca="1">IF(B32="","",IF(COUNTIF(引用リスト!$J$3:$J$17,YEAR(TODAY()))=1,ROUNDDOWN(B32*$U$23/100*L32/366,0),ROUNDDOWN(B32*$U$23/100*L32/365,0)))</f>
        <v/>
      </c>
      <c r="O32" s="149"/>
      <c r="P32" s="149"/>
      <c r="Q32" s="149"/>
      <c r="R32" s="149"/>
      <c r="S32" s="150"/>
      <c r="T32" s="158"/>
      <c r="U32" s="158"/>
      <c r="V32" s="158"/>
      <c r="W32" s="158"/>
      <c r="X32" s="6"/>
    </row>
    <row r="33" spans="2:24" ht="18.75" customHeight="1">
      <c r="B33" s="140"/>
      <c r="C33" s="156"/>
      <c r="D33" s="156"/>
      <c r="E33" s="157"/>
      <c r="F33" s="143" t="str">
        <f t="shared" ca="1" si="0"/>
        <v/>
      </c>
      <c r="G33" s="144"/>
      <c r="H33" s="145"/>
      <c r="I33" s="230"/>
      <c r="J33" s="230"/>
      <c r="K33" s="230"/>
      <c r="L33" s="147" t="str">
        <f t="shared" si="1"/>
        <v/>
      </c>
      <c r="M33" s="147"/>
      <c r="N33" s="148" t="str">
        <f ca="1">IF(B33="","",IF(COUNTIF(引用リスト!$J$3:$J$17,YEAR(TODAY()))=1,ROUNDDOWN(B33*$U$23/100*L33/366,0),ROUNDDOWN(B33*$U$23/100*L33/365,0)))</f>
        <v/>
      </c>
      <c r="O33" s="149"/>
      <c r="P33" s="149"/>
      <c r="Q33" s="149"/>
      <c r="R33" s="149"/>
      <c r="S33" s="150"/>
      <c r="T33" s="158"/>
      <c r="U33" s="158"/>
      <c r="V33" s="158"/>
      <c r="W33" s="158"/>
      <c r="X33" s="6"/>
    </row>
    <row r="34" spans="2:24" ht="18.75" customHeight="1">
      <c r="B34" s="140"/>
      <c r="C34" s="156"/>
      <c r="D34" s="156"/>
      <c r="E34" s="157"/>
      <c r="F34" s="143" t="str">
        <f t="shared" ca="1" si="0"/>
        <v/>
      </c>
      <c r="G34" s="144"/>
      <c r="H34" s="145"/>
      <c r="I34" s="230"/>
      <c r="J34" s="230"/>
      <c r="K34" s="230"/>
      <c r="L34" s="147" t="str">
        <f t="shared" si="1"/>
        <v/>
      </c>
      <c r="M34" s="147"/>
      <c r="N34" s="148" t="str">
        <f ca="1">IF(B34="","",IF(COUNTIF(引用リスト!$J$3:$J$17,YEAR(TODAY()))=1,ROUNDDOWN(B34*$U$23/100*L34/366,0),ROUNDDOWN(B34*$U$23/100*L34/365,0)))</f>
        <v/>
      </c>
      <c r="O34" s="149"/>
      <c r="P34" s="149"/>
      <c r="Q34" s="149"/>
      <c r="R34" s="149"/>
      <c r="S34" s="150"/>
      <c r="T34" s="158"/>
      <c r="U34" s="158"/>
      <c r="V34" s="158"/>
      <c r="W34" s="158"/>
      <c r="X34" s="6"/>
    </row>
    <row r="35" spans="2:24" ht="18.75" customHeight="1">
      <c r="B35" s="140"/>
      <c r="C35" s="141"/>
      <c r="D35" s="141"/>
      <c r="E35" s="142"/>
      <c r="F35" s="143" t="str">
        <f t="shared" ca="1" si="0"/>
        <v/>
      </c>
      <c r="G35" s="144"/>
      <c r="H35" s="145"/>
      <c r="I35" s="230"/>
      <c r="J35" s="230"/>
      <c r="K35" s="230"/>
      <c r="L35" s="147" t="str">
        <f t="shared" si="1"/>
        <v/>
      </c>
      <c r="M35" s="147"/>
      <c r="N35" s="148" t="str">
        <f ca="1">IF(B35="","",IF(COUNTIF(引用リスト!$J$3:$J$17,YEAR(TODAY()))=1,ROUNDDOWN(B35*$U$23/100*L35/366,0),ROUNDDOWN(B35*$U$23/100*L35/365,0)))</f>
        <v/>
      </c>
      <c r="O35" s="149"/>
      <c r="P35" s="149"/>
      <c r="Q35" s="149"/>
      <c r="R35" s="149"/>
      <c r="S35" s="150"/>
      <c r="T35" s="151"/>
      <c r="U35" s="154"/>
      <c r="V35" s="154"/>
      <c r="W35" s="155"/>
      <c r="X35" s="6"/>
    </row>
    <row r="36" spans="2:24" ht="18.75" customHeight="1">
      <c r="B36" s="140"/>
      <c r="C36" s="141"/>
      <c r="D36" s="141"/>
      <c r="E36" s="142"/>
      <c r="F36" s="143" t="str">
        <f t="shared" ca="1" si="0"/>
        <v/>
      </c>
      <c r="G36" s="144"/>
      <c r="H36" s="145"/>
      <c r="I36" s="230"/>
      <c r="J36" s="230"/>
      <c r="K36" s="230"/>
      <c r="L36" s="147" t="str">
        <f t="shared" si="1"/>
        <v/>
      </c>
      <c r="M36" s="147"/>
      <c r="N36" s="148" t="str">
        <f ca="1">IF(B36="","",IF(COUNTIF(引用リスト!$J$3:$J$17,YEAR(TODAY()))=1,ROUNDDOWN(B36*$U$23/100*L36/366,0),ROUNDDOWN(B36*$U$23/100*L36/365,0)))</f>
        <v/>
      </c>
      <c r="O36" s="149"/>
      <c r="P36" s="149"/>
      <c r="Q36" s="149"/>
      <c r="R36" s="149"/>
      <c r="S36" s="150"/>
      <c r="T36" s="151"/>
      <c r="U36" s="154"/>
      <c r="V36" s="154"/>
      <c r="W36" s="155"/>
      <c r="X36" s="6"/>
    </row>
    <row r="37" spans="2:24" ht="18.75" customHeight="1">
      <c r="B37" s="140"/>
      <c r="C37" s="141"/>
      <c r="D37" s="141"/>
      <c r="E37" s="142"/>
      <c r="F37" s="143" t="str">
        <f t="shared" ca="1" si="0"/>
        <v/>
      </c>
      <c r="G37" s="144"/>
      <c r="H37" s="145"/>
      <c r="I37" s="230"/>
      <c r="J37" s="230"/>
      <c r="K37" s="230"/>
      <c r="L37" s="147" t="str">
        <f t="shared" si="1"/>
        <v/>
      </c>
      <c r="M37" s="147"/>
      <c r="N37" s="148" t="str">
        <f ca="1">IF(B37="","",IF(COUNTIF(引用リスト!$J$3:$J$17,YEAR(TODAY()))=1,ROUNDDOWN(B37*$U$23/100*L37/366,0),ROUNDDOWN(B37*$U$23/100*L37/365,0)))</f>
        <v/>
      </c>
      <c r="O37" s="149"/>
      <c r="P37" s="149"/>
      <c r="Q37" s="149"/>
      <c r="R37" s="149"/>
      <c r="S37" s="150"/>
      <c r="T37" s="151"/>
      <c r="U37" s="154"/>
      <c r="V37" s="154"/>
      <c r="W37" s="155"/>
      <c r="X37" s="6"/>
    </row>
    <row r="38" spans="2:24" ht="18.75" customHeight="1">
      <c r="B38" s="140"/>
      <c r="C38" s="141"/>
      <c r="D38" s="141"/>
      <c r="E38" s="142"/>
      <c r="F38" s="143" t="str">
        <f t="shared" ca="1" si="0"/>
        <v/>
      </c>
      <c r="G38" s="144"/>
      <c r="H38" s="145"/>
      <c r="I38" s="230"/>
      <c r="J38" s="230"/>
      <c r="K38" s="230"/>
      <c r="L38" s="147" t="str">
        <f t="shared" si="1"/>
        <v/>
      </c>
      <c r="M38" s="147"/>
      <c r="N38" s="148" t="str">
        <f ca="1">IF(B38="","",IF(COUNTIF(引用リスト!$J$3:$J$17,YEAR(TODAY()))=1,ROUNDDOWN(B38*$U$23/100*L38/366,0),ROUNDDOWN(B38*$U$23/100*L38/365,0)))</f>
        <v/>
      </c>
      <c r="O38" s="149"/>
      <c r="P38" s="149"/>
      <c r="Q38" s="149"/>
      <c r="R38" s="149"/>
      <c r="S38" s="150"/>
      <c r="T38" s="151"/>
      <c r="U38" s="154"/>
      <c r="V38" s="154"/>
      <c r="W38" s="155"/>
      <c r="X38" s="6"/>
    </row>
    <row r="39" spans="2:24" ht="18.75" customHeight="1">
      <c r="B39" s="140"/>
      <c r="C39" s="141"/>
      <c r="D39" s="141"/>
      <c r="E39" s="142"/>
      <c r="F39" s="143" t="str">
        <f t="shared" ca="1" si="0"/>
        <v/>
      </c>
      <c r="G39" s="144"/>
      <c r="H39" s="145"/>
      <c r="I39" s="230"/>
      <c r="J39" s="230"/>
      <c r="K39" s="230"/>
      <c r="L39" s="147" t="str">
        <f t="shared" si="1"/>
        <v/>
      </c>
      <c r="M39" s="147"/>
      <c r="N39" s="148" t="str">
        <f ca="1">IF(B39="","",IF(COUNTIF(引用リスト!$J$3:$J$17,YEAR(TODAY()))=1,ROUNDDOWN(B39*$U$23/100*L39/366,0),ROUNDDOWN(B39*$U$23/100*L39/365,0)))</f>
        <v/>
      </c>
      <c r="O39" s="149"/>
      <c r="P39" s="149"/>
      <c r="Q39" s="149"/>
      <c r="R39" s="149"/>
      <c r="S39" s="150"/>
      <c r="T39" s="151"/>
      <c r="U39" s="154"/>
      <c r="V39" s="154"/>
      <c r="W39" s="155"/>
      <c r="X39" s="6"/>
    </row>
    <row r="40" spans="2:24" ht="18.75" customHeight="1">
      <c r="B40" s="140"/>
      <c r="C40" s="141"/>
      <c r="D40" s="141"/>
      <c r="E40" s="142"/>
      <c r="F40" s="143" t="str">
        <f t="shared" ca="1" si="0"/>
        <v/>
      </c>
      <c r="G40" s="144"/>
      <c r="H40" s="145"/>
      <c r="I40" s="230"/>
      <c r="J40" s="230"/>
      <c r="K40" s="230"/>
      <c r="L40" s="147" t="str">
        <f t="shared" si="1"/>
        <v/>
      </c>
      <c r="M40" s="147"/>
      <c r="N40" s="148" t="str">
        <f ca="1">IF(B40="","",IF(COUNTIF(引用リスト!$J$3:$J$17,YEAR(TODAY()))=1,ROUNDDOWN(B40*$U$23/100*L40/366,0),ROUNDDOWN(B40*$U$23/100*L40/365,0)))</f>
        <v/>
      </c>
      <c r="O40" s="149"/>
      <c r="P40" s="149"/>
      <c r="Q40" s="149"/>
      <c r="R40" s="149"/>
      <c r="S40" s="150"/>
      <c r="T40" s="151"/>
      <c r="U40" s="152"/>
      <c r="V40" s="152"/>
      <c r="W40" s="153"/>
      <c r="X40" s="6"/>
    </row>
    <row r="41" spans="2:24" ht="18.75" customHeight="1">
      <c r="F41" s="107" t="s">
        <v>15</v>
      </c>
      <c r="G41" s="108"/>
      <c r="H41" s="108"/>
      <c r="I41" s="108"/>
      <c r="J41" s="108"/>
      <c r="K41" s="109"/>
      <c r="L41" s="107" t="str">
        <f>IF(L28="","",SUM(L28:M40))</f>
        <v/>
      </c>
      <c r="M41" s="109"/>
      <c r="N41" s="119" t="str">
        <f ca="1">IF(N28="","",SUM(N28:S40))</f>
        <v/>
      </c>
      <c r="O41" s="119"/>
      <c r="P41" s="119"/>
      <c r="Q41" s="119"/>
      <c r="R41" s="119"/>
      <c r="S41" s="119"/>
      <c r="T41" s="120"/>
      <c r="U41" s="120"/>
      <c r="V41" s="120"/>
      <c r="W41" s="121"/>
      <c r="X41" s="6"/>
    </row>
    <row r="42" spans="2:24" ht="18.75" customHeight="1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6"/>
    </row>
  </sheetData>
  <sheetProtection sheet="1" selectLockedCells="1"/>
  <mergeCells count="124">
    <mergeCell ref="B11:W11"/>
    <mergeCell ref="B12:W12"/>
    <mergeCell ref="B13:P13"/>
    <mergeCell ref="B26:E27"/>
    <mergeCell ref="L26:M27"/>
    <mergeCell ref="L41:M41"/>
    <mergeCell ref="N41:S41"/>
    <mergeCell ref="T41:W41"/>
    <mergeCell ref="B40:E40"/>
    <mergeCell ref="F40:H40"/>
    <mergeCell ref="I40:K40"/>
    <mergeCell ref="L40:M40"/>
    <mergeCell ref="N40:S40"/>
    <mergeCell ref="T40:W40"/>
    <mergeCell ref="B39:E39"/>
    <mergeCell ref="F39:H39"/>
    <mergeCell ref="I39:K39"/>
    <mergeCell ref="L39:M39"/>
    <mergeCell ref="N39:S39"/>
    <mergeCell ref="T39:W39"/>
    <mergeCell ref="B38:E38"/>
    <mergeCell ref="F38:H38"/>
    <mergeCell ref="I38:K38"/>
    <mergeCell ref="L38:M38"/>
    <mergeCell ref="N38:S38"/>
    <mergeCell ref="T38:W38"/>
    <mergeCell ref="B37:E37"/>
    <mergeCell ref="F37:H37"/>
    <mergeCell ref="I37:K37"/>
    <mergeCell ref="L37:M37"/>
    <mergeCell ref="N37:S37"/>
    <mergeCell ref="T37:W37"/>
    <mergeCell ref="B36:E36"/>
    <mergeCell ref="F36:H36"/>
    <mergeCell ref="I36:K36"/>
    <mergeCell ref="L36:M36"/>
    <mergeCell ref="N36:S36"/>
    <mergeCell ref="T36:W36"/>
    <mergeCell ref="B35:E35"/>
    <mergeCell ref="F35:H35"/>
    <mergeCell ref="I35:K35"/>
    <mergeCell ref="L35:M35"/>
    <mergeCell ref="N35:S35"/>
    <mergeCell ref="T35:W35"/>
    <mergeCell ref="B34:E34"/>
    <mergeCell ref="F34:H34"/>
    <mergeCell ref="I34:K34"/>
    <mergeCell ref="L34:M34"/>
    <mergeCell ref="N34:S34"/>
    <mergeCell ref="T34:W34"/>
    <mergeCell ref="B33:E33"/>
    <mergeCell ref="F33:H33"/>
    <mergeCell ref="I33:K33"/>
    <mergeCell ref="L33:M33"/>
    <mergeCell ref="N33:S33"/>
    <mergeCell ref="T33:W33"/>
    <mergeCell ref="B32:E32"/>
    <mergeCell ref="F32:H32"/>
    <mergeCell ref="I32:K32"/>
    <mergeCell ref="L32:M32"/>
    <mergeCell ref="N32:S32"/>
    <mergeCell ref="T32:W32"/>
    <mergeCell ref="B31:E31"/>
    <mergeCell ref="F31:H31"/>
    <mergeCell ref="I31:K31"/>
    <mergeCell ref="L31:M31"/>
    <mergeCell ref="N31:S31"/>
    <mergeCell ref="T31:W31"/>
    <mergeCell ref="B30:E30"/>
    <mergeCell ref="F30:H30"/>
    <mergeCell ref="I30:K30"/>
    <mergeCell ref="L30:M30"/>
    <mergeCell ref="N30:S30"/>
    <mergeCell ref="T30:W30"/>
    <mergeCell ref="T28:W28"/>
    <mergeCell ref="B29:E29"/>
    <mergeCell ref="F29:H29"/>
    <mergeCell ref="I29:K29"/>
    <mergeCell ref="L29:M29"/>
    <mergeCell ref="N29:S29"/>
    <mergeCell ref="T29:W29"/>
    <mergeCell ref="B28:E28"/>
    <mergeCell ref="F28:H28"/>
    <mergeCell ref="I28:K28"/>
    <mergeCell ref="L28:M28"/>
    <mergeCell ref="N28:S28"/>
    <mergeCell ref="F26:K26"/>
    <mergeCell ref="T26:W27"/>
    <mergeCell ref="F27:H27"/>
    <mergeCell ref="I27:K27"/>
    <mergeCell ref="M19:N20"/>
    <mergeCell ref="B21:I23"/>
    <mergeCell ref="J21:O21"/>
    <mergeCell ref="P21:R21"/>
    <mergeCell ref="J22:O22"/>
    <mergeCell ref="P22:R22"/>
    <mergeCell ref="S22:V22"/>
    <mergeCell ref="O23:P23"/>
    <mergeCell ref="S23:T23"/>
    <mergeCell ref="U23:V23"/>
    <mergeCell ref="A3:X3"/>
    <mergeCell ref="F41:K41"/>
    <mergeCell ref="N26:S27"/>
    <mergeCell ref="B14:I14"/>
    <mergeCell ref="J14:W14"/>
    <mergeCell ref="B15:I15"/>
    <mergeCell ref="J15:W15"/>
    <mergeCell ref="B16:I16"/>
    <mergeCell ref="J16:W16"/>
    <mergeCell ref="Q5:W5"/>
    <mergeCell ref="I9:N9"/>
    <mergeCell ref="O9:W10"/>
    <mergeCell ref="B17:I18"/>
    <mergeCell ref="J17:O18"/>
    <mergeCell ref="P17:V18"/>
    <mergeCell ref="W17:W18"/>
    <mergeCell ref="B19:I20"/>
    <mergeCell ref="J19:L20"/>
    <mergeCell ref="V19:W19"/>
    <mergeCell ref="V20:W20"/>
    <mergeCell ref="P19:U19"/>
    <mergeCell ref="P20:U20"/>
    <mergeCell ref="O19:O20"/>
    <mergeCell ref="B25:H25"/>
  </mergeCells>
  <phoneticPr fontId="5"/>
  <conditionalFormatting sqref="P17:V18 J14:W16 O9:W10">
    <cfRule type="cellIs" dxfId="10" priority="13" operator="equal">
      <formula>""</formula>
    </cfRule>
  </conditionalFormatting>
  <conditionalFormatting sqref="J17:O18">
    <cfRule type="cellIs" dxfId="9" priority="9" operator="equal">
      <formula>""</formula>
    </cfRule>
  </conditionalFormatting>
  <conditionalFormatting sqref="Q5:W5">
    <cfRule type="cellIs" dxfId="8" priority="6" operator="equal">
      <formula>""</formula>
    </cfRule>
  </conditionalFormatting>
  <conditionalFormatting sqref="F28:H28">
    <cfRule type="cellIs" dxfId="7" priority="5" operator="equal">
      <formula>""</formula>
    </cfRule>
  </conditionalFormatting>
  <conditionalFormatting sqref="B28:E40">
    <cfRule type="expression" dxfId="6" priority="4">
      <formula>AND(F28&lt;&gt;"",B28="")</formula>
    </cfRule>
  </conditionalFormatting>
  <conditionalFormatting sqref="I28:K40">
    <cfRule type="expression" dxfId="5" priority="3">
      <formula>AND(F28&lt;&gt;"",I28="")</formula>
    </cfRule>
  </conditionalFormatting>
  <conditionalFormatting sqref="P20:U20">
    <cfRule type="cellIs" dxfId="4" priority="2" operator="equal">
      <formula>""</formula>
    </cfRule>
  </conditionalFormatting>
  <conditionalFormatting sqref="M19:N20">
    <cfRule type="cellIs" dxfId="3" priority="1" operator="equal">
      <formula>""</formula>
    </cfRule>
  </conditionalFormatting>
  <printOptions horizontalCentered="1"/>
  <pageMargins left="3.937007874015748E-2" right="3.937007874015748E-2" top="0.78740157480314965" bottom="0.59055118110236227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6A345BEC-61A8-46B1-8556-ED877E0927B0}">
          <x14:formula1>
            <xm:f>引用リスト!$L$3:$L$8</xm:f>
          </x14:formula1>
          <xm:sqref>Q5:W5</xm:sqref>
        </x14:dataValidation>
        <x14:dataValidation type="list" allowBlank="1" showInputMessage="1" xr:uid="{3999BF4D-BE84-4059-926A-FEE38F0D737B}">
          <x14:formula1>
            <xm:f>引用リスト!$I$3:$I$12</xm:f>
          </x14:formula1>
          <xm:sqref>J16:W16</xm:sqref>
        </x14:dataValidation>
        <x14:dataValidation type="list" allowBlank="1" showInputMessage="1" xr:uid="{CCFFEBF6-9984-4BA8-93E2-66E7120F97B2}">
          <x14:formula1>
            <xm:f>引用リスト!$M$3:$M$10</xm:f>
          </x14:formula1>
          <xm:sqref>M19:N20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69323-579F-4CD9-AF3E-E32F897ECB52}">
  <sheetPr codeName="Sheet5">
    <tabColor rgb="FF00B0F0"/>
  </sheetPr>
  <dimension ref="A1:X43"/>
  <sheetViews>
    <sheetView showGridLines="0" view="pageBreakPreview" zoomScaleNormal="100" zoomScaleSheetLayoutView="100" workbookViewId="0">
      <selection activeCell="L29" sqref="L29:M29"/>
    </sheetView>
  </sheetViews>
  <sheetFormatPr defaultColWidth="9" defaultRowHeight="13.2"/>
  <cols>
    <col min="1" max="1" width="3.109375" style="7" customWidth="1"/>
    <col min="2" max="5" width="4" style="7" customWidth="1"/>
    <col min="6" max="6" width="3.6640625" style="7" customWidth="1"/>
    <col min="7" max="7" width="4.6640625" style="7" customWidth="1"/>
    <col min="8" max="8" width="2" style="7" customWidth="1"/>
    <col min="9" max="10" width="3.6640625" style="7" customWidth="1"/>
    <col min="11" max="11" width="2.77734375" style="7" customWidth="1"/>
    <col min="12" max="12" width="6.44140625" style="7" customWidth="1"/>
    <col min="13" max="14" width="3.6640625" style="7" customWidth="1"/>
    <col min="15" max="15" width="3.44140625" style="7" bestFit="1" customWidth="1"/>
    <col min="16" max="17" width="3.6640625" style="7" customWidth="1"/>
    <col min="18" max="18" width="1.77734375" style="7" customWidth="1"/>
    <col min="19" max="21" width="3.6640625" style="7" customWidth="1"/>
    <col min="22" max="22" width="5.33203125" style="7" customWidth="1"/>
    <col min="23" max="23" width="3.6640625" style="7" customWidth="1"/>
    <col min="24" max="24" width="3.109375" style="7" customWidth="1"/>
    <col min="25" max="16384" width="9" style="7"/>
  </cols>
  <sheetData>
    <row r="1" spans="1:24" ht="19.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4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.9" customHeight="1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1:24" ht="9.9" customHeight="1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6"/>
    </row>
    <row r="5" spans="1:24" ht="15.9" customHeight="1">
      <c r="A5" s="6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R5" s="104"/>
      <c r="S5" s="231" t="s">
        <v>92</v>
      </c>
      <c r="T5" s="231"/>
      <c r="U5" s="231"/>
      <c r="V5" s="231"/>
      <c r="W5" s="231"/>
      <c r="X5" s="10"/>
    </row>
    <row r="6" spans="1:24" ht="9.9" customHeight="1">
      <c r="A6" s="6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6"/>
    </row>
    <row r="7" spans="1:24" ht="22.5" customHeight="1">
      <c r="A7" s="6"/>
      <c r="B7" s="11" t="s">
        <v>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6"/>
    </row>
    <row r="8" spans="1:24" ht="12" customHeight="1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2"/>
    </row>
    <row r="9" spans="1:24" ht="21.9" customHeight="1">
      <c r="A9" s="6"/>
      <c r="B9" s="11"/>
      <c r="C9" s="11"/>
      <c r="D9" s="11"/>
      <c r="E9" s="11"/>
      <c r="F9" s="11"/>
      <c r="G9" s="11"/>
      <c r="H9" s="11"/>
      <c r="I9" s="159" t="s">
        <v>16</v>
      </c>
      <c r="J9" s="159"/>
      <c r="K9" s="159"/>
      <c r="L9" s="159"/>
      <c r="M9" s="159"/>
      <c r="N9" s="159"/>
      <c r="O9" s="232"/>
      <c r="P9" s="232"/>
      <c r="Q9" s="232"/>
      <c r="R9" s="232"/>
      <c r="S9" s="232"/>
      <c r="T9" s="232"/>
      <c r="U9" s="232"/>
      <c r="V9" s="232"/>
      <c r="W9" s="232"/>
      <c r="X9" s="11"/>
    </row>
    <row r="10" spans="1:24" ht="29.55" customHeight="1">
      <c r="A10" s="6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1"/>
      <c r="N10" s="11"/>
      <c r="O10" s="232"/>
      <c r="P10" s="232"/>
      <c r="Q10" s="232"/>
      <c r="R10" s="232"/>
      <c r="S10" s="232"/>
      <c r="T10" s="232"/>
      <c r="U10" s="232"/>
      <c r="V10" s="232"/>
      <c r="W10" s="232"/>
      <c r="X10" s="11"/>
    </row>
    <row r="11" spans="1:24" ht="19.95" customHeight="1">
      <c r="A11" s="6"/>
      <c r="B11" s="233" t="s">
        <v>95</v>
      </c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11"/>
    </row>
    <row r="12" spans="1:24" ht="19.95" customHeight="1">
      <c r="A12" s="6"/>
      <c r="B12" s="233" t="s">
        <v>96</v>
      </c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6"/>
    </row>
    <row r="13" spans="1:24" ht="19.95" customHeight="1">
      <c r="A13" s="6" t="s">
        <v>17</v>
      </c>
      <c r="B13" s="234" t="s">
        <v>97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106"/>
      <c r="R13" s="106"/>
      <c r="S13" s="106"/>
      <c r="T13" s="106"/>
      <c r="U13" s="106"/>
      <c r="V13" s="106"/>
      <c r="W13" s="106"/>
      <c r="X13" s="6"/>
    </row>
    <row r="14" spans="1:24" ht="37.5" customHeight="1">
      <c r="B14" s="176" t="s">
        <v>18</v>
      </c>
      <c r="C14" s="177"/>
      <c r="D14" s="177"/>
      <c r="E14" s="177"/>
      <c r="F14" s="177"/>
      <c r="G14" s="177"/>
      <c r="H14" s="177"/>
      <c r="I14" s="178"/>
      <c r="J14" s="179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1"/>
      <c r="X14" s="6"/>
    </row>
    <row r="15" spans="1:24" ht="37.5" customHeight="1">
      <c r="B15" s="176" t="s">
        <v>43</v>
      </c>
      <c r="C15" s="177"/>
      <c r="D15" s="177"/>
      <c r="E15" s="177"/>
      <c r="F15" s="177"/>
      <c r="G15" s="177"/>
      <c r="H15" s="177"/>
      <c r="I15" s="178"/>
      <c r="J15" s="179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1"/>
      <c r="X15" s="6"/>
    </row>
    <row r="16" spans="1:24" ht="30" customHeight="1">
      <c r="B16" s="176" t="s">
        <v>3</v>
      </c>
      <c r="C16" s="182"/>
      <c r="D16" s="182"/>
      <c r="E16" s="182"/>
      <c r="F16" s="182"/>
      <c r="G16" s="182"/>
      <c r="H16" s="182"/>
      <c r="I16" s="183"/>
      <c r="J16" s="151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5"/>
      <c r="X16" s="6"/>
    </row>
    <row r="17" spans="2:24" ht="18.75" customHeight="1">
      <c r="B17" s="128" t="s">
        <v>4</v>
      </c>
      <c r="C17" s="206"/>
      <c r="D17" s="206"/>
      <c r="E17" s="206"/>
      <c r="F17" s="206"/>
      <c r="G17" s="206"/>
      <c r="H17" s="206"/>
      <c r="I17" s="207"/>
      <c r="J17" s="200"/>
      <c r="K17" s="201"/>
      <c r="L17" s="201"/>
      <c r="M17" s="201"/>
      <c r="N17" s="201"/>
      <c r="O17" s="201"/>
      <c r="P17" s="202"/>
      <c r="Q17" s="203"/>
      <c r="R17" s="203"/>
      <c r="S17" s="203"/>
      <c r="T17" s="203"/>
      <c r="U17" s="203"/>
      <c r="V17" s="203"/>
      <c r="W17" s="112" t="s">
        <v>5</v>
      </c>
      <c r="X17" s="6"/>
    </row>
    <row r="18" spans="2:24" ht="18.75" customHeight="1">
      <c r="B18" s="208"/>
      <c r="C18" s="209"/>
      <c r="D18" s="209"/>
      <c r="E18" s="209"/>
      <c r="F18" s="209"/>
      <c r="G18" s="209"/>
      <c r="H18" s="209"/>
      <c r="I18" s="210"/>
      <c r="J18" s="170"/>
      <c r="K18" s="171"/>
      <c r="L18" s="171"/>
      <c r="M18" s="171"/>
      <c r="N18" s="171"/>
      <c r="O18" s="171"/>
      <c r="P18" s="204"/>
      <c r="Q18" s="205"/>
      <c r="R18" s="205"/>
      <c r="S18" s="205"/>
      <c r="T18" s="205"/>
      <c r="U18" s="205"/>
      <c r="V18" s="205"/>
      <c r="W18" s="115"/>
      <c r="X18" s="6"/>
    </row>
    <row r="19" spans="2:24" ht="18.75" customHeight="1">
      <c r="B19" s="137" t="s">
        <v>63</v>
      </c>
      <c r="C19" s="129"/>
      <c r="D19" s="129"/>
      <c r="E19" s="129"/>
      <c r="F19" s="129"/>
      <c r="G19" s="129"/>
      <c r="H19" s="129"/>
      <c r="I19" s="130"/>
      <c r="J19" s="122" t="s">
        <v>93</v>
      </c>
      <c r="K19" s="123"/>
      <c r="L19" s="124"/>
      <c r="M19" s="235"/>
      <c r="N19" s="236"/>
      <c r="O19" s="172" t="s">
        <v>58</v>
      </c>
      <c r="P19" s="168" t="str">
        <f>IF(J17="","",J17)</f>
        <v/>
      </c>
      <c r="Q19" s="169"/>
      <c r="R19" s="169"/>
      <c r="S19" s="169"/>
      <c r="T19" s="169"/>
      <c r="U19" s="169"/>
      <c r="V19" s="166" t="s">
        <v>6</v>
      </c>
      <c r="W19" s="167"/>
      <c r="X19" s="6"/>
    </row>
    <row r="20" spans="2:24" ht="18.75" customHeight="1">
      <c r="B20" s="134"/>
      <c r="C20" s="135"/>
      <c r="D20" s="135"/>
      <c r="E20" s="135"/>
      <c r="F20" s="135"/>
      <c r="G20" s="135"/>
      <c r="H20" s="135"/>
      <c r="I20" s="136"/>
      <c r="J20" s="125"/>
      <c r="K20" s="126"/>
      <c r="L20" s="127"/>
      <c r="M20" s="237"/>
      <c r="N20" s="238"/>
      <c r="O20" s="173"/>
      <c r="P20" s="170"/>
      <c r="Q20" s="171"/>
      <c r="R20" s="171"/>
      <c r="S20" s="171"/>
      <c r="T20" s="171"/>
      <c r="U20" s="171"/>
      <c r="V20" s="195" t="s">
        <v>7</v>
      </c>
      <c r="W20" s="196"/>
      <c r="X20" s="6"/>
    </row>
    <row r="21" spans="2:24" ht="18.75" customHeight="1">
      <c r="B21" s="128" t="s">
        <v>8</v>
      </c>
      <c r="C21" s="129"/>
      <c r="D21" s="129"/>
      <c r="E21" s="129"/>
      <c r="F21" s="129"/>
      <c r="G21" s="129"/>
      <c r="H21" s="129"/>
      <c r="I21" s="130"/>
      <c r="J21" s="191"/>
      <c r="K21" s="192"/>
      <c r="L21" s="192"/>
      <c r="M21" s="192"/>
      <c r="N21" s="192"/>
      <c r="O21" s="192"/>
      <c r="P21" s="138" t="s">
        <v>29</v>
      </c>
      <c r="Q21" s="138"/>
      <c r="R21" s="138"/>
      <c r="S21" s="13"/>
      <c r="T21" s="13"/>
      <c r="U21" s="13"/>
      <c r="V21" s="13"/>
      <c r="W21" s="14"/>
      <c r="X21" s="6"/>
    </row>
    <row r="22" spans="2:24" ht="18.75" customHeight="1">
      <c r="B22" s="131"/>
      <c r="C22" s="132"/>
      <c r="D22" s="132"/>
      <c r="E22" s="132"/>
      <c r="F22" s="132"/>
      <c r="G22" s="132"/>
      <c r="H22" s="132"/>
      <c r="I22" s="133"/>
      <c r="J22" s="193"/>
      <c r="K22" s="194"/>
      <c r="L22" s="194"/>
      <c r="M22" s="194"/>
      <c r="N22" s="194"/>
      <c r="O22" s="194"/>
      <c r="P22" s="139" t="s">
        <v>30</v>
      </c>
      <c r="Q22" s="139"/>
      <c r="R22" s="139"/>
      <c r="S22" s="197"/>
      <c r="T22" s="198"/>
      <c r="U22" s="198"/>
      <c r="V22" s="198"/>
      <c r="W22" s="15" t="s">
        <v>5</v>
      </c>
      <c r="X22" s="6"/>
    </row>
    <row r="23" spans="2:24" ht="18.75" customHeight="1">
      <c r="B23" s="134"/>
      <c r="C23" s="135"/>
      <c r="D23" s="135"/>
      <c r="E23" s="135"/>
      <c r="F23" s="135"/>
      <c r="G23" s="135"/>
      <c r="H23" s="135"/>
      <c r="I23" s="136"/>
      <c r="J23" s="16"/>
      <c r="K23" s="17"/>
      <c r="L23" s="17"/>
      <c r="M23" s="17"/>
      <c r="N23" s="17"/>
      <c r="O23" s="188"/>
      <c r="P23" s="189"/>
      <c r="Q23" s="101" t="s">
        <v>9</v>
      </c>
      <c r="R23" s="101"/>
      <c r="S23" s="114" t="s">
        <v>10</v>
      </c>
      <c r="T23" s="114"/>
      <c r="U23" s="190"/>
      <c r="V23" s="190"/>
      <c r="W23" s="19" t="s">
        <v>11</v>
      </c>
      <c r="X23" s="6"/>
    </row>
    <row r="24" spans="2:24" ht="12.9" customHeight="1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6"/>
    </row>
    <row r="25" spans="2:24" ht="18.75" customHeight="1">
      <c r="B25" s="161" t="s">
        <v>12</v>
      </c>
      <c r="C25" s="161"/>
      <c r="D25" s="161"/>
      <c r="E25" s="161"/>
      <c r="F25" s="161"/>
      <c r="G25" s="161"/>
      <c r="H25" s="16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6"/>
    </row>
    <row r="26" spans="2:24" ht="19.5" customHeight="1">
      <c r="B26" s="110" t="s">
        <v>94</v>
      </c>
      <c r="C26" s="111"/>
      <c r="D26" s="111"/>
      <c r="E26" s="112"/>
      <c r="F26" s="147" t="s">
        <v>99</v>
      </c>
      <c r="G26" s="147"/>
      <c r="H26" s="147"/>
      <c r="I26" s="147"/>
      <c r="J26" s="147"/>
      <c r="K26" s="147"/>
      <c r="L26" s="110" t="s">
        <v>98</v>
      </c>
      <c r="M26" s="112"/>
      <c r="N26" s="110" t="s">
        <v>91</v>
      </c>
      <c r="O26" s="111"/>
      <c r="P26" s="111"/>
      <c r="Q26" s="111"/>
      <c r="R26" s="111"/>
      <c r="S26" s="112"/>
      <c r="T26" s="110" t="s">
        <v>90</v>
      </c>
      <c r="U26" s="111"/>
      <c r="V26" s="111"/>
      <c r="W26" s="112"/>
      <c r="X26" s="6"/>
    </row>
    <row r="27" spans="2:24" ht="19.5" customHeight="1">
      <c r="B27" s="113"/>
      <c r="C27" s="114"/>
      <c r="D27" s="114"/>
      <c r="E27" s="115"/>
      <c r="F27" s="211" t="s">
        <v>13</v>
      </c>
      <c r="G27" s="212"/>
      <c r="H27" s="213"/>
      <c r="I27" s="214" t="s">
        <v>14</v>
      </c>
      <c r="J27" s="215"/>
      <c r="K27" s="216"/>
      <c r="L27" s="113"/>
      <c r="M27" s="115"/>
      <c r="N27" s="113"/>
      <c r="O27" s="114"/>
      <c r="P27" s="114"/>
      <c r="Q27" s="114"/>
      <c r="R27" s="114"/>
      <c r="S27" s="115"/>
      <c r="T27" s="113"/>
      <c r="U27" s="114"/>
      <c r="V27" s="114"/>
      <c r="W27" s="115"/>
      <c r="X27" s="6"/>
    </row>
    <row r="28" spans="2:24" ht="18.75" customHeight="1">
      <c r="B28" s="199"/>
      <c r="C28" s="199"/>
      <c r="D28" s="199"/>
      <c r="E28" s="199"/>
      <c r="F28" s="146"/>
      <c r="G28" s="146"/>
      <c r="H28" s="146"/>
      <c r="I28" s="146"/>
      <c r="J28" s="146"/>
      <c r="K28" s="146"/>
      <c r="L28" s="147"/>
      <c r="M28" s="147"/>
      <c r="N28" s="148"/>
      <c r="O28" s="149"/>
      <c r="P28" s="149"/>
      <c r="Q28" s="149"/>
      <c r="R28" s="149"/>
      <c r="S28" s="150"/>
      <c r="T28" s="158"/>
      <c r="U28" s="158"/>
      <c r="V28" s="158"/>
      <c r="W28" s="158"/>
      <c r="X28" s="6"/>
    </row>
    <row r="29" spans="2:24" ht="18.75" customHeight="1">
      <c r="B29" s="140"/>
      <c r="C29" s="156"/>
      <c r="D29" s="156"/>
      <c r="E29" s="157"/>
      <c r="F29" s="143"/>
      <c r="G29" s="144"/>
      <c r="H29" s="145"/>
      <c r="I29" s="146"/>
      <c r="J29" s="146"/>
      <c r="K29" s="146"/>
      <c r="L29" s="147"/>
      <c r="M29" s="147"/>
      <c r="N29" s="148"/>
      <c r="O29" s="149"/>
      <c r="P29" s="149"/>
      <c r="Q29" s="149"/>
      <c r="R29" s="149"/>
      <c r="S29" s="150"/>
      <c r="T29" s="158"/>
      <c r="U29" s="158"/>
      <c r="V29" s="158"/>
      <c r="W29" s="158"/>
      <c r="X29" s="6"/>
    </row>
    <row r="30" spans="2:24" ht="18.75" customHeight="1">
      <c r="B30" s="140"/>
      <c r="C30" s="156"/>
      <c r="D30" s="156"/>
      <c r="E30" s="157"/>
      <c r="F30" s="143"/>
      <c r="G30" s="144"/>
      <c r="H30" s="145"/>
      <c r="I30" s="146"/>
      <c r="J30" s="146"/>
      <c r="K30" s="146"/>
      <c r="L30" s="147"/>
      <c r="M30" s="147"/>
      <c r="N30" s="148"/>
      <c r="O30" s="149"/>
      <c r="P30" s="149"/>
      <c r="Q30" s="149"/>
      <c r="R30" s="149"/>
      <c r="S30" s="150"/>
      <c r="T30" s="158"/>
      <c r="U30" s="158"/>
      <c r="V30" s="158"/>
      <c r="W30" s="158"/>
      <c r="X30" s="6"/>
    </row>
    <row r="31" spans="2:24" ht="18.75" customHeight="1">
      <c r="B31" s="140"/>
      <c r="C31" s="156"/>
      <c r="D31" s="156"/>
      <c r="E31" s="157"/>
      <c r="F31" s="143"/>
      <c r="G31" s="144"/>
      <c r="H31" s="145"/>
      <c r="I31" s="146"/>
      <c r="J31" s="146"/>
      <c r="K31" s="146"/>
      <c r="L31" s="147"/>
      <c r="M31" s="147"/>
      <c r="N31" s="148"/>
      <c r="O31" s="149"/>
      <c r="P31" s="149"/>
      <c r="Q31" s="149"/>
      <c r="R31" s="149"/>
      <c r="S31" s="150"/>
      <c r="T31" s="158"/>
      <c r="U31" s="158"/>
      <c r="V31" s="158"/>
      <c r="W31" s="158"/>
      <c r="X31" s="6"/>
    </row>
    <row r="32" spans="2:24" ht="18.75" customHeight="1">
      <c r="B32" s="140"/>
      <c r="C32" s="156"/>
      <c r="D32" s="156"/>
      <c r="E32" s="157"/>
      <c r="F32" s="143"/>
      <c r="G32" s="144"/>
      <c r="H32" s="145"/>
      <c r="I32" s="146"/>
      <c r="J32" s="146"/>
      <c r="K32" s="146"/>
      <c r="L32" s="147"/>
      <c r="M32" s="147"/>
      <c r="N32" s="148"/>
      <c r="O32" s="149"/>
      <c r="P32" s="149"/>
      <c r="Q32" s="149"/>
      <c r="R32" s="149"/>
      <c r="S32" s="150"/>
      <c r="T32" s="158"/>
      <c r="U32" s="158"/>
      <c r="V32" s="158"/>
      <c r="W32" s="158"/>
      <c r="X32" s="6"/>
    </row>
    <row r="33" spans="2:24" ht="18.75" customHeight="1">
      <c r="B33" s="140"/>
      <c r="C33" s="156"/>
      <c r="D33" s="156"/>
      <c r="E33" s="157"/>
      <c r="F33" s="143"/>
      <c r="G33" s="144"/>
      <c r="H33" s="145"/>
      <c r="I33" s="146"/>
      <c r="J33" s="146"/>
      <c r="K33" s="146"/>
      <c r="L33" s="147"/>
      <c r="M33" s="147"/>
      <c r="N33" s="148"/>
      <c r="O33" s="149"/>
      <c r="P33" s="149"/>
      <c r="Q33" s="149"/>
      <c r="R33" s="149"/>
      <c r="S33" s="150"/>
      <c r="T33" s="158"/>
      <c r="U33" s="158"/>
      <c r="V33" s="158"/>
      <c r="W33" s="158"/>
      <c r="X33" s="6"/>
    </row>
    <row r="34" spans="2:24" ht="18.75" customHeight="1">
      <c r="B34" s="140"/>
      <c r="C34" s="156"/>
      <c r="D34" s="156"/>
      <c r="E34" s="157"/>
      <c r="F34" s="143"/>
      <c r="G34" s="144"/>
      <c r="H34" s="145"/>
      <c r="I34" s="146"/>
      <c r="J34" s="146"/>
      <c r="K34" s="146"/>
      <c r="L34" s="147"/>
      <c r="M34" s="147"/>
      <c r="N34" s="148"/>
      <c r="O34" s="149"/>
      <c r="P34" s="149"/>
      <c r="Q34" s="149"/>
      <c r="R34" s="149"/>
      <c r="S34" s="150"/>
      <c r="T34" s="158"/>
      <c r="U34" s="158"/>
      <c r="V34" s="158"/>
      <c r="W34" s="158"/>
      <c r="X34" s="6"/>
    </row>
    <row r="35" spans="2:24" ht="18.75" customHeight="1">
      <c r="B35" s="140"/>
      <c r="C35" s="141"/>
      <c r="D35" s="141"/>
      <c r="E35" s="142"/>
      <c r="F35" s="143"/>
      <c r="G35" s="144"/>
      <c r="H35" s="145"/>
      <c r="I35" s="146"/>
      <c r="J35" s="146"/>
      <c r="K35" s="146"/>
      <c r="L35" s="147"/>
      <c r="M35" s="147"/>
      <c r="N35" s="148"/>
      <c r="O35" s="149"/>
      <c r="P35" s="149"/>
      <c r="Q35" s="149"/>
      <c r="R35" s="149"/>
      <c r="S35" s="150"/>
      <c r="T35" s="151"/>
      <c r="U35" s="154"/>
      <c r="V35" s="154"/>
      <c r="W35" s="155"/>
      <c r="X35" s="6"/>
    </row>
    <row r="36" spans="2:24" ht="18.75" customHeight="1">
      <c r="B36" s="140"/>
      <c r="C36" s="141"/>
      <c r="D36" s="141"/>
      <c r="E36" s="142"/>
      <c r="F36" s="143"/>
      <c r="G36" s="144"/>
      <c r="H36" s="145"/>
      <c r="I36" s="146"/>
      <c r="J36" s="146"/>
      <c r="K36" s="146"/>
      <c r="L36" s="147"/>
      <c r="M36" s="147"/>
      <c r="N36" s="148"/>
      <c r="O36" s="149"/>
      <c r="P36" s="149"/>
      <c r="Q36" s="149"/>
      <c r="R36" s="149"/>
      <c r="S36" s="150"/>
      <c r="T36" s="151"/>
      <c r="U36" s="154"/>
      <c r="V36" s="154"/>
      <c r="W36" s="155"/>
      <c r="X36" s="6"/>
    </row>
    <row r="37" spans="2:24" ht="18.75" customHeight="1">
      <c r="B37" s="140"/>
      <c r="C37" s="141"/>
      <c r="D37" s="141"/>
      <c r="E37" s="142"/>
      <c r="F37" s="143"/>
      <c r="G37" s="144"/>
      <c r="H37" s="145"/>
      <c r="I37" s="146"/>
      <c r="J37" s="146"/>
      <c r="K37" s="146"/>
      <c r="L37" s="147"/>
      <c r="M37" s="147"/>
      <c r="N37" s="148"/>
      <c r="O37" s="149"/>
      <c r="P37" s="149"/>
      <c r="Q37" s="149"/>
      <c r="R37" s="149"/>
      <c r="S37" s="150"/>
      <c r="T37" s="151"/>
      <c r="U37" s="154"/>
      <c r="V37" s="154"/>
      <c r="W37" s="155"/>
      <c r="X37" s="6"/>
    </row>
    <row r="38" spans="2:24" ht="18.75" customHeight="1">
      <c r="B38" s="140"/>
      <c r="C38" s="141"/>
      <c r="D38" s="141"/>
      <c r="E38" s="142"/>
      <c r="F38" s="143"/>
      <c r="G38" s="144"/>
      <c r="H38" s="145"/>
      <c r="I38" s="146"/>
      <c r="J38" s="146"/>
      <c r="K38" s="146"/>
      <c r="L38" s="147"/>
      <c r="M38" s="147"/>
      <c r="N38" s="148"/>
      <c r="O38" s="149"/>
      <c r="P38" s="149"/>
      <c r="Q38" s="149"/>
      <c r="R38" s="149"/>
      <c r="S38" s="150"/>
      <c r="T38" s="151"/>
      <c r="U38" s="154"/>
      <c r="V38" s="154"/>
      <c r="W38" s="155"/>
      <c r="X38" s="6"/>
    </row>
    <row r="39" spans="2:24" ht="18.75" customHeight="1">
      <c r="B39" s="140"/>
      <c r="C39" s="141"/>
      <c r="D39" s="141"/>
      <c r="E39" s="142"/>
      <c r="F39" s="143"/>
      <c r="G39" s="144"/>
      <c r="H39" s="145"/>
      <c r="I39" s="146"/>
      <c r="J39" s="146"/>
      <c r="K39" s="146"/>
      <c r="L39" s="147"/>
      <c r="M39" s="147"/>
      <c r="N39" s="148"/>
      <c r="O39" s="149"/>
      <c r="P39" s="149"/>
      <c r="Q39" s="149"/>
      <c r="R39" s="149"/>
      <c r="S39" s="150"/>
      <c r="T39" s="151"/>
      <c r="U39" s="154"/>
      <c r="V39" s="154"/>
      <c r="W39" s="155"/>
      <c r="X39" s="6"/>
    </row>
    <row r="40" spans="2:24" ht="18.75" customHeight="1">
      <c r="B40" s="140"/>
      <c r="C40" s="141"/>
      <c r="D40" s="141"/>
      <c r="E40" s="142"/>
      <c r="F40" s="143"/>
      <c r="G40" s="144"/>
      <c r="H40" s="145"/>
      <c r="I40" s="146"/>
      <c r="J40" s="146"/>
      <c r="K40" s="146"/>
      <c r="L40" s="147"/>
      <c r="M40" s="147"/>
      <c r="N40" s="148"/>
      <c r="O40" s="149"/>
      <c r="P40" s="149"/>
      <c r="Q40" s="149"/>
      <c r="R40" s="149"/>
      <c r="S40" s="150"/>
      <c r="T40" s="151"/>
      <c r="U40" s="152"/>
      <c r="V40" s="152"/>
      <c r="W40" s="153"/>
      <c r="X40" s="6"/>
    </row>
    <row r="41" spans="2:24" ht="18.75" customHeight="1">
      <c r="F41" s="107" t="s">
        <v>15</v>
      </c>
      <c r="G41" s="108"/>
      <c r="H41" s="108"/>
      <c r="I41" s="108"/>
      <c r="J41" s="108"/>
      <c r="K41" s="109"/>
      <c r="L41" s="107"/>
      <c r="M41" s="109"/>
      <c r="N41" s="119"/>
      <c r="O41" s="119"/>
      <c r="P41" s="119"/>
      <c r="Q41" s="119"/>
      <c r="R41" s="119"/>
      <c r="S41" s="119"/>
      <c r="T41" s="120"/>
      <c r="U41" s="120"/>
      <c r="V41" s="120"/>
      <c r="W41" s="121"/>
      <c r="X41" s="6"/>
    </row>
    <row r="42" spans="2:24" ht="18.75" customHeight="1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6"/>
    </row>
    <row r="43" spans="2:24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</row>
  </sheetData>
  <sheetProtection sheet="1" objects="1" scenarios="1" selectLockedCells="1" selectUnlockedCells="1"/>
  <mergeCells count="124">
    <mergeCell ref="A3:X3"/>
    <mergeCell ref="L41:M41"/>
    <mergeCell ref="N41:S41"/>
    <mergeCell ref="T41:W41"/>
    <mergeCell ref="F41:K41"/>
    <mergeCell ref="B40:E40"/>
    <mergeCell ref="F40:H40"/>
    <mergeCell ref="I40:K40"/>
    <mergeCell ref="L40:M40"/>
    <mergeCell ref="N40:S40"/>
    <mergeCell ref="T40:W40"/>
    <mergeCell ref="B39:E39"/>
    <mergeCell ref="F39:H39"/>
    <mergeCell ref="I39:K39"/>
    <mergeCell ref="L39:M39"/>
    <mergeCell ref="N39:S39"/>
    <mergeCell ref="T39:W39"/>
    <mergeCell ref="B38:E38"/>
    <mergeCell ref="F38:H38"/>
    <mergeCell ref="I38:K38"/>
    <mergeCell ref="L38:M38"/>
    <mergeCell ref="N38:S38"/>
    <mergeCell ref="T38:W38"/>
    <mergeCell ref="B37:E37"/>
    <mergeCell ref="F37:H37"/>
    <mergeCell ref="I37:K37"/>
    <mergeCell ref="L37:M37"/>
    <mergeCell ref="N37:S37"/>
    <mergeCell ref="T37:W37"/>
    <mergeCell ref="B36:E36"/>
    <mergeCell ref="F36:H36"/>
    <mergeCell ref="I36:K36"/>
    <mergeCell ref="L36:M36"/>
    <mergeCell ref="N36:S36"/>
    <mergeCell ref="T36:W36"/>
    <mergeCell ref="B35:E35"/>
    <mergeCell ref="F35:H35"/>
    <mergeCell ref="I35:K35"/>
    <mergeCell ref="L35:M35"/>
    <mergeCell ref="N35:S35"/>
    <mergeCell ref="T35:W35"/>
    <mergeCell ref="B34:E34"/>
    <mergeCell ref="F34:H34"/>
    <mergeCell ref="I34:K34"/>
    <mergeCell ref="L34:M34"/>
    <mergeCell ref="N34:S34"/>
    <mergeCell ref="T34:W34"/>
    <mergeCell ref="B33:E33"/>
    <mergeCell ref="F33:H33"/>
    <mergeCell ref="I33:K33"/>
    <mergeCell ref="L33:M33"/>
    <mergeCell ref="N33:S33"/>
    <mergeCell ref="T33:W33"/>
    <mergeCell ref="B32:E32"/>
    <mergeCell ref="F32:H32"/>
    <mergeCell ref="I32:K32"/>
    <mergeCell ref="L32:M32"/>
    <mergeCell ref="N32:S32"/>
    <mergeCell ref="T32:W32"/>
    <mergeCell ref="B31:E31"/>
    <mergeCell ref="F31:H31"/>
    <mergeCell ref="I31:K31"/>
    <mergeCell ref="L31:M31"/>
    <mergeCell ref="N31:S31"/>
    <mergeCell ref="T31:W31"/>
    <mergeCell ref="B30:E30"/>
    <mergeCell ref="F30:H30"/>
    <mergeCell ref="I30:K30"/>
    <mergeCell ref="L30:M30"/>
    <mergeCell ref="N30:S30"/>
    <mergeCell ref="T30:W30"/>
    <mergeCell ref="B29:E29"/>
    <mergeCell ref="F29:H29"/>
    <mergeCell ref="I29:K29"/>
    <mergeCell ref="L29:M29"/>
    <mergeCell ref="N29:S29"/>
    <mergeCell ref="T29:W29"/>
    <mergeCell ref="B28:E28"/>
    <mergeCell ref="F28:H28"/>
    <mergeCell ref="I28:K28"/>
    <mergeCell ref="L28:M28"/>
    <mergeCell ref="N28:S28"/>
    <mergeCell ref="N26:S27"/>
    <mergeCell ref="B26:E27"/>
    <mergeCell ref="L26:M27"/>
    <mergeCell ref="B25:H25"/>
    <mergeCell ref="F26:K26"/>
    <mergeCell ref="T26:W27"/>
    <mergeCell ref="F27:H27"/>
    <mergeCell ref="I27:K27"/>
    <mergeCell ref="T28:W28"/>
    <mergeCell ref="B21:I23"/>
    <mergeCell ref="J21:O21"/>
    <mergeCell ref="P21:R21"/>
    <mergeCell ref="J22:O22"/>
    <mergeCell ref="P22:R22"/>
    <mergeCell ref="S22:V22"/>
    <mergeCell ref="O23:P23"/>
    <mergeCell ref="S23:T23"/>
    <mergeCell ref="U23:V23"/>
    <mergeCell ref="B17:I18"/>
    <mergeCell ref="J17:O18"/>
    <mergeCell ref="P17:V18"/>
    <mergeCell ref="W17:W18"/>
    <mergeCell ref="B19:I20"/>
    <mergeCell ref="J19:L20"/>
    <mergeCell ref="M19:N20"/>
    <mergeCell ref="O19:O20"/>
    <mergeCell ref="P19:U19"/>
    <mergeCell ref="V19:W19"/>
    <mergeCell ref="P20:U20"/>
    <mergeCell ref="V20:W20"/>
    <mergeCell ref="S5:W5"/>
    <mergeCell ref="B14:I14"/>
    <mergeCell ref="J14:W14"/>
    <mergeCell ref="B15:I15"/>
    <mergeCell ref="J15:W15"/>
    <mergeCell ref="B16:I16"/>
    <mergeCell ref="J16:W16"/>
    <mergeCell ref="I9:N9"/>
    <mergeCell ref="O9:W10"/>
    <mergeCell ref="B11:W11"/>
    <mergeCell ref="B12:W12"/>
    <mergeCell ref="B13:P13"/>
  </mergeCells>
  <phoneticPr fontId="5"/>
  <conditionalFormatting sqref="B28:E28">
    <cfRule type="expression" dxfId="2" priority="6">
      <formula>AND($I$28&lt;&gt;"",$B$28="")</formula>
    </cfRule>
  </conditionalFormatting>
  <conditionalFormatting sqref="B29:E29">
    <cfRule type="expression" dxfId="1" priority="5">
      <formula>AND($I$29&lt;&gt;"",$B$29="")</formula>
    </cfRule>
  </conditionalFormatting>
  <conditionalFormatting sqref="B30:E40">
    <cfRule type="expression" dxfId="0" priority="4">
      <formula>AND(I30&lt;&gt;"",B30="")</formula>
    </cfRule>
  </conditionalFormatting>
  <printOptions horizontalCentered="1"/>
  <pageMargins left="3.937007874015748E-2" right="3.937007874015748E-2" top="0.78740157480314965" bottom="0.59055118110236227" header="0.31496062992125984" footer="0.31496062992125984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1B62EE-33DE-4B6F-96FC-8A60CC1CF8DC}">
          <x14:formula1>
            <xm:f>引用リスト!$L$3:$L$8</xm:f>
          </x14:formula1>
          <xm:sqref>R5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W170"/>
  <sheetViews>
    <sheetView topLeftCell="A7" zoomScaleNormal="100" workbookViewId="0">
      <selection activeCell="C23" sqref="C23"/>
    </sheetView>
  </sheetViews>
  <sheetFormatPr defaultColWidth="9" defaultRowHeight="13.2"/>
  <cols>
    <col min="1" max="2" width="9" style="27"/>
    <col min="3" max="3" width="11.88671875" style="27" bestFit="1" customWidth="1"/>
    <col min="4" max="4" width="31.44140625" style="27" bestFit="1" customWidth="1"/>
    <col min="5" max="5" width="5.6640625" style="27" customWidth="1"/>
    <col min="6" max="6" width="31.44140625" style="27" bestFit="1" customWidth="1"/>
    <col min="7" max="7" width="5.6640625" style="27" customWidth="1"/>
    <col min="8" max="8" width="3.6640625" style="27" customWidth="1"/>
    <col min="9" max="9" width="25.6640625" style="27" bestFit="1" customWidth="1"/>
    <col min="10" max="10" width="8.44140625" style="27" bestFit="1" customWidth="1"/>
    <col min="11" max="11" width="3.6640625" style="27" customWidth="1"/>
    <col min="12" max="12" width="19.21875" style="27" bestFit="1" customWidth="1"/>
    <col min="13" max="13" width="9.77734375" style="27" bestFit="1" customWidth="1"/>
    <col min="14" max="14" width="11.88671875" style="27" bestFit="1" customWidth="1"/>
    <col min="15" max="15" width="16.33203125" style="27" bestFit="1" customWidth="1"/>
    <col min="16" max="16" width="18.6640625" style="27" bestFit="1" customWidth="1"/>
    <col min="17" max="17" width="16.33203125" style="27" bestFit="1" customWidth="1"/>
    <col min="18" max="18" width="3.6640625" style="27" customWidth="1"/>
    <col min="19" max="19" width="42.21875" style="27" bestFit="1" customWidth="1"/>
    <col min="20" max="20" width="25.109375" style="56" bestFit="1" customWidth="1"/>
    <col min="21" max="21" width="23.33203125" style="27" customWidth="1"/>
    <col min="22" max="22" width="25.109375" style="27" bestFit="1" customWidth="1"/>
    <col min="23" max="23" width="6.21875" style="27" customWidth="1"/>
    <col min="24" max="24" width="11.6640625" style="27" bestFit="1" customWidth="1"/>
    <col min="25" max="25" width="11.88671875" style="27" bestFit="1" customWidth="1"/>
    <col min="26" max="16384" width="9" style="27"/>
  </cols>
  <sheetData>
    <row r="1" spans="1:22" ht="18.75" customHeight="1" thickBot="1">
      <c r="A1" s="246" t="s">
        <v>86</v>
      </c>
      <c r="B1" s="246"/>
      <c r="C1" s="246"/>
      <c r="D1" s="246"/>
      <c r="E1" s="246"/>
      <c r="F1" s="246"/>
      <c r="G1" s="246"/>
      <c r="I1" s="247" t="s">
        <v>74</v>
      </c>
      <c r="J1" s="247"/>
      <c r="L1" s="239" t="s">
        <v>75</v>
      </c>
      <c r="M1" s="239"/>
      <c r="N1" s="239"/>
      <c r="O1" s="239"/>
      <c r="P1" s="239"/>
      <c r="Q1" s="239"/>
      <c r="S1" s="240" t="s">
        <v>76</v>
      </c>
      <c r="T1" s="240"/>
      <c r="U1" s="240"/>
      <c r="V1" s="240"/>
    </row>
    <row r="2" spans="1:22" ht="14.4" thickTop="1" thickBot="1">
      <c r="A2" s="241" t="s">
        <v>31</v>
      </c>
      <c r="B2" s="242"/>
      <c r="C2" s="61" t="s">
        <v>84</v>
      </c>
      <c r="D2" s="243" t="s">
        <v>72</v>
      </c>
      <c r="E2" s="243"/>
      <c r="F2" s="244" t="s">
        <v>73</v>
      </c>
      <c r="G2" s="245"/>
      <c r="I2" s="28" t="s">
        <v>21</v>
      </c>
      <c r="J2" s="28" t="s">
        <v>50</v>
      </c>
      <c r="L2" s="29" t="s">
        <v>19</v>
      </c>
      <c r="M2" s="28" t="s">
        <v>28</v>
      </c>
      <c r="N2" s="28" t="s">
        <v>48</v>
      </c>
      <c r="O2" s="30" t="s">
        <v>53</v>
      </c>
      <c r="P2" s="31" t="s">
        <v>60</v>
      </c>
      <c r="Q2" s="32" t="s">
        <v>64</v>
      </c>
      <c r="S2" s="79"/>
      <c r="T2" s="86" t="s">
        <v>77</v>
      </c>
      <c r="U2" s="93" t="s">
        <v>69</v>
      </c>
      <c r="V2" s="97" t="s">
        <v>70</v>
      </c>
    </row>
    <row r="3" spans="1:22" ht="13.8" thickTop="1">
      <c r="A3" s="62" t="s">
        <v>59</v>
      </c>
      <c r="B3" s="63">
        <v>43556</v>
      </c>
      <c r="C3" s="64">
        <v>45579</v>
      </c>
      <c r="D3" s="35" t="str">
        <f>$A$3&amp;$P$3&amp;O3</f>
        <v>H30年度創業以外12月以内</v>
      </c>
      <c r="E3" s="65">
        <v>2.1</v>
      </c>
      <c r="F3" s="36" t="str">
        <f>$A$3&amp;$Q$3&amp;O3</f>
        <v>H30年度運転12月以内</v>
      </c>
      <c r="G3" s="65">
        <v>1.5</v>
      </c>
      <c r="I3" s="33" t="s">
        <v>22</v>
      </c>
      <c r="J3" s="33">
        <v>2024</v>
      </c>
      <c r="L3" s="1">
        <f ca="1">DATE(YEAR(TODAY()),10,31)</f>
        <v>45961</v>
      </c>
      <c r="M3" s="33">
        <v>84</v>
      </c>
      <c r="N3" s="33">
        <v>1</v>
      </c>
      <c r="O3" s="37" t="s">
        <v>54</v>
      </c>
      <c r="P3" s="37" t="s">
        <v>61</v>
      </c>
      <c r="Q3" s="33" t="s">
        <v>65</v>
      </c>
      <c r="S3" s="80" t="s">
        <v>78</v>
      </c>
      <c r="T3" s="87" t="str">
        <f>IF(営業日自動!J17&lt;B3,A3,IF(営業日自動!J17&lt;B4,A4,IF(営業日自動!J17&lt;B5,A5,IF(営業日自動!J17&lt;B6,A6,IF(営業日自動!J17&lt;B7,A7,IF(営業日自動!J17&lt;B8,A8,IF(営業日自動!J17&lt;B9,A9,A10)))))))</f>
        <v>H30年度</v>
      </c>
      <c r="U3" s="87" t="str">
        <f>IF(支払日固定!J17&lt;B3,A3,IF(支払日固定!J17&lt;B4,A4,IF(支払日固定!J17&lt;B5,A5,IF(支払日固定!J17&lt;B6,A6,IF(支払日固定!J17&lt;B7,A7,IF(支払日固定!J17&lt;B8,A8,IF(支払日固定!J17&lt;B9,A9,A10)))))))</f>
        <v>H30年度</v>
      </c>
      <c r="V3" s="87" t="str">
        <f>IF(黄色セルを手入力!J17&lt;B3,A3,IF(黄色セルを手入力!J17&lt;B4,A4,IF(黄色セルを手入力!J17&lt;B5,A5,IF(黄色セルを手入力!J17&lt;B6,A6,IF(黄色セルを手入力!J17&lt;B7,A7,IF(黄色セルを手入力!J17&lt;B8,A8,IF(黄色セルを手入力!J17&lt;B9,A9,A10)))))))</f>
        <v>H30年度</v>
      </c>
    </row>
    <row r="4" spans="1:22">
      <c r="A4" s="62" t="s">
        <v>36</v>
      </c>
      <c r="B4" s="63">
        <v>43922</v>
      </c>
      <c r="C4" s="64">
        <v>45599</v>
      </c>
      <c r="D4" s="38" t="str">
        <f>$A$3&amp;$P$3&amp;O4</f>
        <v>H30年度創業以外12月超36月以内</v>
      </c>
      <c r="E4" s="66">
        <v>2.1999999999999997</v>
      </c>
      <c r="F4" s="39" t="str">
        <f>$A$3&amp;$Q$3&amp;O4</f>
        <v>H30年度運転12月超36月以内</v>
      </c>
      <c r="G4" s="66">
        <v>1.5</v>
      </c>
      <c r="I4" s="33" t="s">
        <v>23</v>
      </c>
      <c r="J4" s="33">
        <v>2028</v>
      </c>
      <c r="L4" s="1">
        <f ca="1">L3-1</f>
        <v>45960</v>
      </c>
      <c r="M4" s="33">
        <v>72</v>
      </c>
      <c r="N4" s="40">
        <v>2</v>
      </c>
      <c r="O4" s="37" t="s">
        <v>55</v>
      </c>
      <c r="P4" s="37" t="s">
        <v>62</v>
      </c>
      <c r="Q4" s="33" t="s">
        <v>66</v>
      </c>
      <c r="S4" s="81" t="s">
        <v>79</v>
      </c>
      <c r="T4" s="88" t="str">
        <f>IF(営業日自動!M19&lt;13,O3,IF(営業日自動!M19&lt;37,O4,IF(営業日自動!M19&lt;61,O5,O6)))</f>
        <v>12月以内</v>
      </c>
      <c r="U4" s="94" t="str">
        <f>IF(支払日固定!M19&lt;13,O3,IF(支払日固定!M19&lt;37,O4,IF(支払日固定!M19&lt;61,O5,O6)))</f>
        <v>12月以内</v>
      </c>
      <c r="V4" s="94" t="str">
        <f>IF(黄色セルを手入力!M19&lt;13,O3,IF(黄色セルを手入力!M19&lt;37,O4,IF(黄色セルを手入力!M19&lt;61,O5,O6)))</f>
        <v>12月以内</v>
      </c>
    </row>
    <row r="5" spans="1:22">
      <c r="A5" s="62" t="s">
        <v>37</v>
      </c>
      <c r="B5" s="63">
        <v>44287</v>
      </c>
      <c r="C5" s="64">
        <v>45600</v>
      </c>
      <c r="D5" s="38" t="str">
        <f>$A$3&amp;$P$3&amp;O5</f>
        <v>H30年度創業以外36月超60月以内</v>
      </c>
      <c r="E5" s="66">
        <v>2.2999999999999998</v>
      </c>
      <c r="F5" s="39" t="str">
        <f>$A$3&amp;$Q$3&amp;O5</f>
        <v>H30年度運転36月超60月以内</v>
      </c>
      <c r="G5" s="66">
        <v>1.5</v>
      </c>
      <c r="I5" s="33" t="s">
        <v>24</v>
      </c>
      <c r="J5" s="33">
        <v>2032</v>
      </c>
      <c r="L5" s="1">
        <f ca="1">L4-1</f>
        <v>45959</v>
      </c>
      <c r="M5" s="33">
        <v>60</v>
      </c>
      <c r="N5" s="33">
        <v>3</v>
      </c>
      <c r="O5" s="37" t="s">
        <v>56</v>
      </c>
      <c r="P5" s="41"/>
      <c r="Q5" s="33" t="s">
        <v>67</v>
      </c>
      <c r="S5" s="82" t="s">
        <v>80</v>
      </c>
      <c r="T5" s="89" t="str">
        <f>IF(OR(営業日自動!J16=I7,営業日自動!J16=I8),P4,P3)</f>
        <v>創業以外</v>
      </c>
      <c r="U5" s="95" t="str">
        <f>IF(OR(支払日固定!J16=I7,支払日固定!J16=I8),P4,P3)</f>
        <v>創業以外</v>
      </c>
      <c r="V5" s="95" t="str">
        <f>IF(OR(黄色セルを手入力!J16=I7,黄色セルを手入力!J16=I8),P4,P3)</f>
        <v>創業以外</v>
      </c>
    </row>
    <row r="6" spans="1:22" ht="13.8" thickBot="1">
      <c r="A6" s="62" t="s">
        <v>38</v>
      </c>
      <c r="B6" s="63">
        <v>44652</v>
      </c>
      <c r="C6" s="64">
        <v>45619</v>
      </c>
      <c r="D6" s="38" t="str">
        <f>$A$3&amp;$P$3&amp;O6</f>
        <v>H30年度創業以外60月超84月以内</v>
      </c>
      <c r="E6" s="66">
        <v>2.6</v>
      </c>
      <c r="F6" s="39" t="str">
        <f>$A$3&amp;$Q$4&amp;O3</f>
        <v>H30年度設備12月以内</v>
      </c>
      <c r="G6" s="66">
        <v>1.8</v>
      </c>
      <c r="I6" s="33" t="s">
        <v>25</v>
      </c>
      <c r="J6" s="33">
        <v>2036</v>
      </c>
      <c r="L6" s="1">
        <f ca="1">L5-1</f>
        <v>45958</v>
      </c>
      <c r="M6" s="33">
        <v>48</v>
      </c>
      <c r="N6" s="40">
        <v>4</v>
      </c>
      <c r="O6" s="37" t="s">
        <v>57</v>
      </c>
      <c r="P6" s="41"/>
      <c r="Q6" s="33" t="s">
        <v>68</v>
      </c>
      <c r="S6" s="83" t="s">
        <v>81</v>
      </c>
      <c r="T6" s="90" t="str">
        <f>IF(OR(営業日自動!J16=I3,営業日自動!J16=I5),Q3,IF(OR(営業日自動!J16=I4,営業日自動!J16=I6),Q4,IF(営業日自動!J16=I7,Q5,IF(営業日自動!J16=I8,Q6,Q7))))</f>
        <v>全額補給</v>
      </c>
      <c r="U6" s="96" t="str">
        <f>IF(OR(支払日固定!J16=I3,支払日固定!J16=I5),Q3,IF(OR(支払日固定!J16=I4,支払日固定!J16=I6),Q4,IF(支払日固定!J16=I7,Q5,IF(支払日固定!J16=I8,Q6,Q7))))</f>
        <v>全額補給</v>
      </c>
      <c r="V6" s="96" t="str">
        <f>IF(OR(黄色セルを手入力!J16=I3,黄色セルを手入力!J16=I5),Q3,IF(OR(黄色セルを手入力!J16=I4,黄色セルを手入力!J16=I6),Q4,IF(黄色セルを手入力!J16=I7,Q5,IF(黄色セルを手入力!J16=I8,Q6,Q7))))</f>
        <v>全額補給</v>
      </c>
    </row>
    <row r="7" spans="1:22" ht="13.8" thickTop="1">
      <c r="A7" s="62" t="s">
        <v>39</v>
      </c>
      <c r="B7" s="64">
        <v>45017</v>
      </c>
      <c r="C7" s="64">
        <v>45658</v>
      </c>
      <c r="D7" s="38" t="str">
        <f>$A$3&amp;$P$4&amp;O3</f>
        <v>H30年度創業12月以内</v>
      </c>
      <c r="E7" s="66">
        <v>2</v>
      </c>
      <c r="F7" s="39" t="str">
        <f>$A$3&amp;$Q$4&amp;O4</f>
        <v>H30年度設備12月超36月以内</v>
      </c>
      <c r="G7" s="66">
        <v>1.8</v>
      </c>
      <c r="I7" s="33" t="s">
        <v>26</v>
      </c>
      <c r="J7" s="33">
        <v>2040</v>
      </c>
      <c r="L7" s="2" t="s">
        <v>20</v>
      </c>
      <c r="M7" s="33">
        <v>36</v>
      </c>
      <c r="N7" s="33">
        <v>5</v>
      </c>
      <c r="O7" s="41"/>
      <c r="P7" s="41"/>
      <c r="Q7" s="34" t="s">
        <v>71</v>
      </c>
      <c r="S7" s="84" t="s">
        <v>82</v>
      </c>
      <c r="T7" s="91" t="str">
        <f>T3&amp;T5&amp;T4</f>
        <v>H30年度創業以外12月以内</v>
      </c>
      <c r="U7" s="91" t="str">
        <f>U3&amp;U5&amp;U4</f>
        <v>H30年度創業以外12月以内</v>
      </c>
      <c r="V7" s="91" t="str">
        <f>V3&amp;V5&amp;V4</f>
        <v>H30年度創業以外12月以内</v>
      </c>
    </row>
    <row r="8" spans="1:22" ht="13.8" thickBot="1">
      <c r="A8" s="62" t="s">
        <v>40</v>
      </c>
      <c r="B8" s="64">
        <v>45383</v>
      </c>
      <c r="C8" s="64">
        <v>45670</v>
      </c>
      <c r="D8" s="38" t="str">
        <f>$A$3&amp;$P$4&amp;O4</f>
        <v>H30年度創業12月超36月以内</v>
      </c>
      <c r="E8" s="66">
        <v>2.1</v>
      </c>
      <c r="F8" s="39" t="str">
        <f>$A$3&amp;$Q$4&amp;O5</f>
        <v>H30年度設備36月超60月以内</v>
      </c>
      <c r="G8" s="66">
        <v>1.8</v>
      </c>
      <c r="I8" s="33" t="s">
        <v>27</v>
      </c>
      <c r="J8" s="33">
        <v>2044</v>
      </c>
      <c r="L8" s="2" t="s">
        <v>20</v>
      </c>
      <c r="M8" s="33">
        <v>24</v>
      </c>
      <c r="N8" s="40">
        <v>6</v>
      </c>
      <c r="Q8" s="41"/>
      <c r="R8" s="41"/>
      <c r="S8" s="85" t="s">
        <v>83</v>
      </c>
      <c r="T8" s="92" t="str">
        <f>T3&amp;T6&amp;T4</f>
        <v>H30年度全額補給12月以内</v>
      </c>
      <c r="U8" s="92" t="str">
        <f>U3&amp;U6&amp;U4</f>
        <v>H30年度全額補給12月以内</v>
      </c>
      <c r="V8" s="92" t="str">
        <f>V3&amp;V6&amp;V4</f>
        <v>H30年度全額補給12月以内</v>
      </c>
    </row>
    <row r="9" spans="1:22" ht="13.8" thickTop="1">
      <c r="A9" s="62" t="s">
        <v>41</v>
      </c>
      <c r="B9" s="64">
        <v>45748</v>
      </c>
      <c r="C9" s="64">
        <v>45699</v>
      </c>
      <c r="D9" s="38" t="str">
        <f>$A$3&amp;$P$4&amp;O5</f>
        <v>H30年度創業36月超60月以内</v>
      </c>
      <c r="E9" s="66">
        <v>2.1999999999999997</v>
      </c>
      <c r="F9" s="39" t="str">
        <f>$A$3&amp;$Q$4&amp;O6</f>
        <v>H30年度設備60月超84月以内</v>
      </c>
      <c r="G9" s="66">
        <v>1.8</v>
      </c>
      <c r="I9" s="33" t="s">
        <v>32</v>
      </c>
      <c r="J9" s="33">
        <v>2048</v>
      </c>
      <c r="M9" s="33">
        <v>12</v>
      </c>
      <c r="N9" s="33">
        <v>7</v>
      </c>
      <c r="Q9" s="41"/>
      <c r="R9" s="41"/>
    </row>
    <row r="10" spans="1:22" ht="13.8" thickBot="1">
      <c r="A10" s="62" t="s">
        <v>52</v>
      </c>
      <c r="B10" s="64">
        <v>46113</v>
      </c>
      <c r="C10" s="64">
        <v>45711</v>
      </c>
      <c r="D10" s="42" t="str">
        <f>$A$3&amp;$P$4&amp;O6</f>
        <v>H30年度創業60月超84月以内</v>
      </c>
      <c r="E10" s="67">
        <v>2.5</v>
      </c>
      <c r="F10" s="39" t="str">
        <f>$A$3&amp;$Q$5&amp;O3</f>
        <v>H30年度創業運転12月以内</v>
      </c>
      <c r="G10" s="66">
        <v>1.7</v>
      </c>
      <c r="I10" s="33" t="s">
        <v>33</v>
      </c>
      <c r="J10" s="33">
        <v>2052</v>
      </c>
      <c r="M10" s="33" t="s">
        <v>42</v>
      </c>
      <c r="N10" s="40">
        <v>8</v>
      </c>
      <c r="Q10" s="41"/>
      <c r="R10" s="41"/>
    </row>
    <row r="11" spans="1:22" ht="13.8" thickTop="1">
      <c r="A11" s="43" t="s">
        <v>85</v>
      </c>
      <c r="C11" s="64">
        <v>45712</v>
      </c>
      <c r="D11" s="35" t="str">
        <f>$A$4&amp;$P$3&amp;O3</f>
        <v>H31年度創業以外12月以内</v>
      </c>
      <c r="E11" s="65">
        <v>2.1</v>
      </c>
      <c r="F11" s="39" t="str">
        <f>$A$3&amp;$Q$5&amp;O4</f>
        <v>H30年度創業運転12月超36月以内</v>
      </c>
      <c r="G11" s="66">
        <v>1.7</v>
      </c>
      <c r="I11" s="33" t="s">
        <v>34</v>
      </c>
      <c r="J11" s="33">
        <v>2056</v>
      </c>
      <c r="N11" s="33">
        <v>9</v>
      </c>
      <c r="Q11" s="44"/>
      <c r="R11" s="44"/>
    </row>
    <row r="12" spans="1:22">
      <c r="C12" s="64">
        <v>45736</v>
      </c>
      <c r="D12" s="38" t="str">
        <f>$A$4&amp;$P$3&amp;O4</f>
        <v>H31年度創業以外12月超36月以内</v>
      </c>
      <c r="E12" s="66">
        <v>2.1999999999999997</v>
      </c>
      <c r="F12" s="39" t="str">
        <f>$A$3&amp;$Q$5&amp;O5</f>
        <v>H30年度創業運転36月超60月以内</v>
      </c>
      <c r="G12" s="66">
        <v>1.7</v>
      </c>
      <c r="I12" s="33" t="s">
        <v>35</v>
      </c>
      <c r="J12" s="33">
        <v>2060</v>
      </c>
      <c r="N12" s="40">
        <v>10</v>
      </c>
      <c r="Q12" s="45"/>
      <c r="R12" s="45"/>
    </row>
    <row r="13" spans="1:22">
      <c r="C13" s="64">
        <v>45776</v>
      </c>
      <c r="D13" s="38" t="str">
        <f>$A$4&amp;$P$3&amp;O5</f>
        <v>H31年度創業以外36月超60月以内</v>
      </c>
      <c r="E13" s="66">
        <v>2.2999999999999998</v>
      </c>
      <c r="F13" s="39" t="str">
        <f>$A$3&amp;$Q$6&amp;O3</f>
        <v>H30年度創業設備12月以内</v>
      </c>
      <c r="G13" s="66">
        <v>2</v>
      </c>
      <c r="J13" s="33">
        <v>2064</v>
      </c>
      <c r="N13" s="33">
        <v>11</v>
      </c>
    </row>
    <row r="14" spans="1:22">
      <c r="C14" s="64">
        <v>45780</v>
      </c>
      <c r="D14" s="38" t="str">
        <f>$A$4&amp;$P$3&amp;O6</f>
        <v>H31年度創業以外60月超84月以内</v>
      </c>
      <c r="E14" s="66">
        <v>2.6</v>
      </c>
      <c r="F14" s="39" t="str">
        <f>$A$3&amp;$Q$6&amp;O4</f>
        <v>H30年度創業設備12月超36月以内</v>
      </c>
      <c r="G14" s="66">
        <v>2</v>
      </c>
      <c r="J14" s="33">
        <v>2068</v>
      </c>
      <c r="N14" s="40">
        <v>12</v>
      </c>
    </row>
    <row r="15" spans="1:22">
      <c r="C15" s="64">
        <v>45781</v>
      </c>
      <c r="D15" s="38" t="str">
        <f>$A$4&amp;$P$4&amp;O3</f>
        <v>H31年度創業12月以内</v>
      </c>
      <c r="E15" s="66">
        <v>2</v>
      </c>
      <c r="F15" s="39" t="str">
        <f>$A$3&amp;$Q$6&amp;O5</f>
        <v>H30年度創業設備36月超60月以内</v>
      </c>
      <c r="G15" s="66">
        <v>2</v>
      </c>
      <c r="J15" s="33">
        <v>2072</v>
      </c>
      <c r="N15" s="33">
        <v>13</v>
      </c>
    </row>
    <row r="16" spans="1:22">
      <c r="C16" s="64">
        <v>45782</v>
      </c>
      <c r="D16" s="38" t="str">
        <f>$A$4&amp;$P$4&amp;O4</f>
        <v>H31年度創業12月超36月以内</v>
      </c>
      <c r="E16" s="66">
        <v>2.1</v>
      </c>
      <c r="F16" s="39" t="str">
        <f>$A$3&amp;$Q$6&amp;O6</f>
        <v>H30年度創業設備60月超84月以内</v>
      </c>
      <c r="G16" s="66">
        <v>2</v>
      </c>
      <c r="J16" s="33">
        <v>2076</v>
      </c>
      <c r="N16" s="40">
        <v>14</v>
      </c>
    </row>
    <row r="17" spans="3:21">
      <c r="C17" s="64">
        <v>45783</v>
      </c>
      <c r="D17" s="38" t="str">
        <f>$A$4&amp;$P$4&amp;O5</f>
        <v>H31年度創業36月超60月以内</v>
      </c>
      <c r="E17" s="66">
        <v>2.1999999999999997</v>
      </c>
      <c r="F17" s="39" t="str">
        <f>$A$3&amp;$Q$7&amp;O3</f>
        <v>H30年度全額補給12月以内</v>
      </c>
      <c r="G17" s="66">
        <v>2.1</v>
      </c>
      <c r="J17" s="33">
        <v>2080</v>
      </c>
      <c r="N17" s="33">
        <v>15</v>
      </c>
    </row>
    <row r="18" spans="3:21" ht="13.8" thickBot="1">
      <c r="C18" s="64">
        <v>45859</v>
      </c>
      <c r="D18" s="42" t="str">
        <f>$A$4&amp;$P$4&amp;O6</f>
        <v>H31年度創業60月超84月以内</v>
      </c>
      <c r="E18" s="67">
        <v>2.5</v>
      </c>
      <c r="F18" s="39" t="str">
        <f>$A$3&amp;$Q$7&amp;O4</f>
        <v>H30年度全額補給12月超36月以内</v>
      </c>
      <c r="G18" s="66">
        <v>2.2000000000000002</v>
      </c>
      <c r="N18" s="40">
        <v>16</v>
      </c>
    </row>
    <row r="19" spans="3:21" ht="13.8" thickTop="1">
      <c r="C19" s="64">
        <v>45880</v>
      </c>
      <c r="D19" s="46" t="str">
        <f>$A$5&amp;$P$3&amp;O3</f>
        <v>R2年度創業以外12月以内</v>
      </c>
      <c r="E19" s="65">
        <v>2.1</v>
      </c>
      <c r="F19" s="39" t="str">
        <f>$A$3&amp;$Q$7&amp;O5</f>
        <v>H30年度全額補給36月超60月以内</v>
      </c>
      <c r="G19" s="66">
        <v>2.2999999999999998</v>
      </c>
      <c r="N19" s="33">
        <v>17</v>
      </c>
    </row>
    <row r="20" spans="3:21" ht="13.8" thickBot="1">
      <c r="C20" s="64">
        <v>45915</v>
      </c>
      <c r="D20" s="47" t="str">
        <f>$A$5&amp;$P$3&amp;O4</f>
        <v>R2年度創業以外12月超36月以内</v>
      </c>
      <c r="E20" s="66">
        <v>2.1999999999999997</v>
      </c>
      <c r="F20" s="48" t="str">
        <f>$A$3&amp;$Q$7&amp;O6</f>
        <v>H30年度全額補給60月超84月以内</v>
      </c>
      <c r="G20" s="71">
        <v>2.6</v>
      </c>
      <c r="N20" s="40">
        <v>18</v>
      </c>
      <c r="S20" s="49"/>
      <c r="T20" s="50"/>
      <c r="U20" s="49"/>
    </row>
    <row r="21" spans="3:21" ht="13.8" thickTop="1">
      <c r="C21" s="64">
        <v>45923</v>
      </c>
      <c r="D21" s="47" t="str">
        <f>$A$5&amp;$P$3&amp;O5</f>
        <v>R2年度創業以外36月超60月以内</v>
      </c>
      <c r="E21" s="66">
        <v>2.2999999999999998</v>
      </c>
      <c r="F21" s="36" t="str">
        <f>$A$4&amp;$Q$3&amp;O3</f>
        <v>H31年度運転12月以内</v>
      </c>
      <c r="G21" s="65">
        <v>1.5</v>
      </c>
      <c r="N21" s="33">
        <v>19</v>
      </c>
      <c r="S21" s="51"/>
      <c r="T21" s="51"/>
      <c r="U21" s="51"/>
    </row>
    <row r="22" spans="3:21">
      <c r="C22" s="64">
        <v>45943</v>
      </c>
      <c r="D22" s="47" t="str">
        <f>$A$5&amp;$P$3&amp;O6</f>
        <v>R2年度創業以外60月超84月以内</v>
      </c>
      <c r="E22" s="66">
        <v>2.6</v>
      </c>
      <c r="F22" s="39" t="str">
        <f>$A$4&amp;$Q$3&amp;O4</f>
        <v>H31年度運転12月超36月以内</v>
      </c>
      <c r="G22" s="66">
        <v>1.5</v>
      </c>
      <c r="N22" s="40">
        <v>20</v>
      </c>
      <c r="S22" s="52"/>
      <c r="T22" s="52"/>
      <c r="U22" s="52"/>
    </row>
    <row r="23" spans="3:21">
      <c r="C23" s="64"/>
      <c r="D23" s="47" t="str">
        <f>$A$5&amp;$P$4&amp;O3</f>
        <v>R2年度創業12月以内</v>
      </c>
      <c r="E23" s="66">
        <v>2</v>
      </c>
      <c r="F23" s="39" t="str">
        <f>$A$4&amp;$Q$3&amp;O5</f>
        <v>H31年度運転36月超60月以内</v>
      </c>
      <c r="G23" s="66">
        <v>1.5</v>
      </c>
      <c r="N23" s="33">
        <v>21</v>
      </c>
      <c r="S23" s="49"/>
      <c r="T23" s="54"/>
      <c r="U23" s="54"/>
    </row>
    <row r="24" spans="3:21">
      <c r="C24" s="64"/>
      <c r="D24" s="47" t="str">
        <f>$A$5&amp;$P$4&amp;O4</f>
        <v>R2年度創業12月超36月以内</v>
      </c>
      <c r="E24" s="66">
        <v>2.1</v>
      </c>
      <c r="F24" s="39" t="str">
        <f>$A$4&amp;$Q$4&amp;O3</f>
        <v>H31年度設備12月以内</v>
      </c>
      <c r="G24" s="66">
        <v>1.8</v>
      </c>
      <c r="N24" s="40">
        <v>22</v>
      </c>
      <c r="S24" s="49"/>
      <c r="T24" s="50"/>
      <c r="U24" s="49"/>
    </row>
    <row r="25" spans="3:21">
      <c r="C25" s="64"/>
      <c r="D25" s="47" t="str">
        <f>$A$5&amp;$P$4&amp;O5</f>
        <v>R2年度創業36月超60月以内</v>
      </c>
      <c r="E25" s="66">
        <v>2.1999999999999997</v>
      </c>
      <c r="F25" s="39" t="str">
        <f>$A$4&amp;$Q$4&amp;O4</f>
        <v>H31年度設備12月超36月以内</v>
      </c>
      <c r="G25" s="66">
        <v>1.8</v>
      </c>
      <c r="N25" s="33">
        <v>23</v>
      </c>
      <c r="S25" s="49"/>
      <c r="T25" s="50"/>
      <c r="U25" s="49"/>
    </row>
    <row r="26" spans="3:21" ht="13.8" thickBot="1">
      <c r="C26" s="64"/>
      <c r="D26" s="53" t="str">
        <f>$A$5&amp;$P$4&amp;O6</f>
        <v>R2年度創業60月超84月以内</v>
      </c>
      <c r="E26" s="67">
        <v>2.5</v>
      </c>
      <c r="F26" s="39" t="str">
        <f>$A$4&amp;$Q$4&amp;O5</f>
        <v>H31年度設備36月超60月以内</v>
      </c>
      <c r="G26" s="66">
        <v>1.8</v>
      </c>
      <c r="N26" s="40">
        <v>24</v>
      </c>
      <c r="S26" s="49"/>
      <c r="T26" s="54"/>
      <c r="U26" s="54"/>
    </row>
    <row r="27" spans="3:21" ht="13.8" thickTop="1">
      <c r="C27" s="64"/>
      <c r="D27" s="46" t="str">
        <f>$A$6&amp;$P$3&amp;O3</f>
        <v>R3年度創業以外12月以内</v>
      </c>
      <c r="E27" s="65">
        <v>1.9</v>
      </c>
      <c r="F27" s="39" t="str">
        <f>$A$4&amp;$Q$4&amp;O6</f>
        <v>H31年度設備60月超84月以内</v>
      </c>
      <c r="G27" s="66">
        <v>1.8</v>
      </c>
      <c r="N27" s="33">
        <v>25</v>
      </c>
      <c r="S27" s="55"/>
      <c r="T27" s="55"/>
      <c r="U27" s="55"/>
    </row>
    <row r="28" spans="3:21">
      <c r="C28" s="64"/>
      <c r="D28" s="47" t="str">
        <f>$A$6&amp;$P$3&amp;O4</f>
        <v>R3年度創業以外12月超36月以内</v>
      </c>
      <c r="E28" s="66">
        <v>2</v>
      </c>
      <c r="F28" s="39" t="str">
        <f>$A$4&amp;$Q$5&amp;O3</f>
        <v>H31年度創業運転12月以内</v>
      </c>
      <c r="G28" s="66">
        <v>1.7</v>
      </c>
      <c r="N28" s="40">
        <v>26</v>
      </c>
      <c r="S28" s="49"/>
      <c r="T28" s="50"/>
      <c r="U28" s="49"/>
    </row>
    <row r="29" spans="3:21">
      <c r="C29" s="64"/>
      <c r="D29" s="47" t="str">
        <f>$A$6&amp;$P$3&amp;O5</f>
        <v>R3年度創業以外36月超60月以内</v>
      </c>
      <c r="E29" s="66">
        <v>2.1</v>
      </c>
      <c r="F29" s="39" t="str">
        <f>$A$4&amp;$Q$5&amp;O4</f>
        <v>H31年度創業運転12月超36月以内</v>
      </c>
      <c r="G29" s="66">
        <v>1.7</v>
      </c>
      <c r="N29" s="33">
        <v>27</v>
      </c>
      <c r="S29" s="49"/>
      <c r="T29" s="78"/>
      <c r="U29" s="78"/>
    </row>
    <row r="30" spans="3:21">
      <c r="C30" s="64"/>
      <c r="D30" s="47" t="str">
        <f>$A$6&amp;$P$3&amp;O6</f>
        <v>R3年度創業以外60月超84月以内</v>
      </c>
      <c r="E30" s="66">
        <v>2.4</v>
      </c>
      <c r="F30" s="39" t="str">
        <f>$A$4&amp;$Q$5&amp;O5</f>
        <v>H31年度創業運転36月超60月以内</v>
      </c>
      <c r="G30" s="66">
        <v>1.7</v>
      </c>
      <c r="N30" s="40">
        <v>28</v>
      </c>
      <c r="S30" s="55"/>
      <c r="T30" s="55"/>
      <c r="U30" s="55"/>
    </row>
    <row r="31" spans="3:21">
      <c r="C31" s="64"/>
      <c r="D31" s="47" t="str">
        <f>$A$6&amp;$P$4&amp;O3</f>
        <v>R3年度創業12月以内</v>
      </c>
      <c r="E31" s="66">
        <v>1.7999999999999998</v>
      </c>
      <c r="F31" s="39" t="str">
        <f>$A$4&amp;$Q$6&amp;O3</f>
        <v>H31年度創業設備12月以内</v>
      </c>
      <c r="G31" s="66">
        <v>2</v>
      </c>
      <c r="N31" s="33">
        <v>29</v>
      </c>
      <c r="S31" s="49"/>
      <c r="T31" s="50"/>
      <c r="U31" s="49"/>
    </row>
    <row r="32" spans="3:21">
      <c r="C32" s="64"/>
      <c r="D32" s="47" t="str">
        <f>$A$6&amp;$P$4&amp;O4</f>
        <v>R3年度創業12月超36月以内</v>
      </c>
      <c r="E32" s="66">
        <v>1.9</v>
      </c>
      <c r="F32" s="39" t="str">
        <f>$A$4&amp;$Q$6&amp;O4</f>
        <v>H31年度創業設備12月超36月以内</v>
      </c>
      <c r="G32" s="66">
        <v>2</v>
      </c>
      <c r="N32" s="40">
        <v>30</v>
      </c>
      <c r="S32" s="49"/>
      <c r="T32" s="78"/>
      <c r="U32" s="78"/>
    </row>
    <row r="33" spans="3:21">
      <c r="C33" s="64"/>
      <c r="D33" s="47" t="str">
        <f>$A$6&amp;$P$4&amp;O5</f>
        <v>R3年度創業36月超60月以内</v>
      </c>
      <c r="E33" s="66">
        <v>2</v>
      </c>
      <c r="F33" s="39" t="str">
        <f>$A$4&amp;$Q$6&amp;O5</f>
        <v>H31年度創業設備36月超60月以内</v>
      </c>
      <c r="G33" s="66">
        <v>2</v>
      </c>
      <c r="N33" s="33">
        <v>31</v>
      </c>
      <c r="S33" s="55"/>
      <c r="T33" s="55"/>
      <c r="U33" s="55"/>
    </row>
    <row r="34" spans="3:21" ht="13.8" thickBot="1">
      <c r="C34" s="64"/>
      <c r="D34" s="53" t="str">
        <f>$A$6&amp;$P$4&amp;O6</f>
        <v>R3年度創業60月超84月以内</v>
      </c>
      <c r="E34" s="67">
        <v>2.2999999999999998</v>
      </c>
      <c r="F34" s="39" t="str">
        <f>$A$4&amp;$Q$6&amp;O6</f>
        <v>H31年度創業設備60月超84月以内</v>
      </c>
      <c r="G34" s="66">
        <v>2</v>
      </c>
      <c r="S34" s="49"/>
      <c r="T34" s="50"/>
      <c r="U34" s="49"/>
    </row>
    <row r="35" spans="3:21" ht="13.8" thickTop="1">
      <c r="C35" s="64"/>
      <c r="D35" s="46" t="str">
        <f>$A$7&amp;$P$3&amp;O3</f>
        <v>R4年度創業以外12月以内</v>
      </c>
      <c r="E35" s="65">
        <v>1.9</v>
      </c>
      <c r="F35" s="39" t="str">
        <f>$A$4&amp;$Q$7&amp;O3</f>
        <v>H31年度全額補給12月以内</v>
      </c>
      <c r="G35" s="66">
        <v>2.1</v>
      </c>
      <c r="S35" s="49"/>
      <c r="T35" s="54"/>
      <c r="U35" s="54"/>
    </row>
    <row r="36" spans="3:21">
      <c r="C36" s="64"/>
      <c r="D36" s="47" t="str">
        <f>$A$7&amp;$P$3&amp;O4</f>
        <v>R4年度創業以外12月超36月以内</v>
      </c>
      <c r="E36" s="66">
        <v>2</v>
      </c>
      <c r="F36" s="39" t="str">
        <f>$A$4&amp;$Q$7&amp;O4</f>
        <v>H31年度全額補給12月超36月以内</v>
      </c>
      <c r="G36" s="66">
        <v>2.2000000000000002</v>
      </c>
      <c r="S36" s="55"/>
      <c r="T36" s="55"/>
      <c r="U36" s="55"/>
    </row>
    <row r="37" spans="3:21">
      <c r="C37" s="64"/>
      <c r="D37" s="47" t="str">
        <f>$A$7&amp;$P$3&amp;O5</f>
        <v>R4年度創業以外36月超60月以内</v>
      </c>
      <c r="E37" s="66">
        <v>2.1</v>
      </c>
      <c r="F37" s="39" t="str">
        <f>$A$4&amp;$Q$7&amp;O5</f>
        <v>H31年度全額補給36月超60月以内</v>
      </c>
      <c r="G37" s="66">
        <v>2.2999999999999998</v>
      </c>
      <c r="S37" s="49"/>
      <c r="T37" s="50"/>
      <c r="U37" s="49"/>
    </row>
    <row r="38" spans="3:21" ht="13.8" thickBot="1">
      <c r="C38" s="64"/>
      <c r="D38" s="47" t="str">
        <f>$A$7&amp;$P$3&amp;O6</f>
        <v>R4年度創業以外60月超84月以内</v>
      </c>
      <c r="E38" s="66">
        <v>2.4</v>
      </c>
      <c r="F38" s="57" t="str">
        <f>$A$4&amp;$Q$7&amp;O6</f>
        <v>H31年度全額補給60月超84月以内</v>
      </c>
      <c r="G38" s="67">
        <v>2.6</v>
      </c>
      <c r="S38" s="49"/>
      <c r="T38" s="54"/>
      <c r="U38" s="54"/>
    </row>
    <row r="39" spans="3:21" ht="13.8" thickTop="1">
      <c r="C39" s="64"/>
      <c r="D39" s="47" t="str">
        <f>$A$7&amp;$P$4&amp;O3</f>
        <v>R4年度創業12月以内</v>
      </c>
      <c r="E39" s="66">
        <v>1.7999999999999998</v>
      </c>
      <c r="F39" s="58" t="str">
        <f>$A$5&amp;$Q$3&amp;O3</f>
        <v>R2年度運転12月以内</v>
      </c>
      <c r="G39" s="72">
        <v>1.5</v>
      </c>
      <c r="S39" s="55"/>
      <c r="T39" s="55"/>
      <c r="U39" s="55"/>
    </row>
    <row r="40" spans="3:21">
      <c r="C40" s="64"/>
      <c r="D40" s="47" t="str">
        <f>$A$7&amp;$P$4&amp;O4</f>
        <v>R4年度創業12月超36月以内</v>
      </c>
      <c r="E40" s="66">
        <v>1.9</v>
      </c>
      <c r="F40" s="39" t="str">
        <f>$A$5&amp;$Q$3&amp;O4</f>
        <v>R2年度運転12月超36月以内</v>
      </c>
      <c r="G40" s="66">
        <v>1.5</v>
      </c>
    </row>
    <row r="41" spans="3:21">
      <c r="C41" s="64"/>
      <c r="D41" s="47" t="str">
        <f>$A$7&amp;$P$4&amp;O5</f>
        <v>R4年度創業36月超60月以内</v>
      </c>
      <c r="E41" s="66">
        <v>2</v>
      </c>
      <c r="F41" s="39" t="str">
        <f>$A$5&amp;$Q$3&amp;O5</f>
        <v>R2年度運転36月超60月以内</v>
      </c>
      <c r="G41" s="66">
        <v>1.5</v>
      </c>
      <c r="S41" s="49"/>
      <c r="T41" s="50"/>
      <c r="U41" s="56"/>
    </row>
    <row r="42" spans="3:21" ht="13.8" thickBot="1">
      <c r="C42" s="64"/>
      <c r="D42" s="53" t="str">
        <f>$A$7&amp;$P$4&amp;O6</f>
        <v>R4年度創業60月超84月以内</v>
      </c>
      <c r="E42" s="67">
        <v>2.2999999999999998</v>
      </c>
      <c r="F42" s="39" t="str">
        <f>$A$5&amp;$Q$4&amp;O3</f>
        <v>R2年度設備12月以内</v>
      </c>
      <c r="G42" s="66">
        <v>1.8</v>
      </c>
    </row>
    <row r="43" spans="3:21" ht="13.8" thickTop="1">
      <c r="C43" s="64"/>
      <c r="D43" s="46" t="str">
        <f>$A$8&amp;$P$3&amp;O3</f>
        <v>R5年度創業以外12月以内</v>
      </c>
      <c r="E43" s="65">
        <v>1.9</v>
      </c>
      <c r="F43" s="39" t="str">
        <f>$A$5&amp;$Q$4&amp;O4</f>
        <v>R2年度設備12月超36月以内</v>
      </c>
      <c r="G43" s="66">
        <v>1.8</v>
      </c>
    </row>
    <row r="44" spans="3:21">
      <c r="D44" s="47" t="str">
        <f>$A$8&amp;$P$3&amp;O4</f>
        <v>R5年度創業以外12月超36月以内</v>
      </c>
      <c r="E44" s="66">
        <v>2.1</v>
      </c>
      <c r="F44" s="39" t="str">
        <f>$A$5&amp;$Q$4&amp;O5</f>
        <v>R2年度設備36月超60月以内</v>
      </c>
      <c r="G44" s="66">
        <v>1.8</v>
      </c>
    </row>
    <row r="45" spans="3:21">
      <c r="D45" s="47" t="str">
        <f>$A$8&amp;$P$3&amp;O5</f>
        <v>R5年度創業以外36月超60月以内</v>
      </c>
      <c r="E45" s="66">
        <v>2.1999999999999997</v>
      </c>
      <c r="F45" s="39" t="str">
        <f>$A$5&amp;$Q$4&amp;O6</f>
        <v>R2年度設備60月超84月以内</v>
      </c>
      <c r="G45" s="66">
        <v>1.8</v>
      </c>
    </row>
    <row r="46" spans="3:21">
      <c r="D46" s="47" t="str">
        <f>$A$8&amp;$P$3&amp;O6</f>
        <v>R5年度創業以外60月超84月以内</v>
      </c>
      <c r="E46" s="66">
        <v>2.5</v>
      </c>
      <c r="F46" s="39" t="str">
        <f>$A$5&amp;$Q$5&amp;O3</f>
        <v>R2年度創業運転12月以内</v>
      </c>
      <c r="G46" s="66">
        <v>1.7</v>
      </c>
    </row>
    <row r="47" spans="3:21">
      <c r="D47" s="47" t="str">
        <f>$A$8&amp;$P$4&amp;O3</f>
        <v>R5年度創業12月以内</v>
      </c>
      <c r="E47" s="66">
        <v>1.7999999999999998</v>
      </c>
      <c r="F47" s="39" t="str">
        <f>$A$5&amp;$Q$5&amp;O4</f>
        <v>R2年度創業運転12月超36月以内</v>
      </c>
      <c r="G47" s="66">
        <v>1.7</v>
      </c>
    </row>
    <row r="48" spans="3:21">
      <c r="D48" s="47" t="str">
        <f>$A$8&amp;$P$4&amp;O4</f>
        <v>R5年度創業12月超36月以内</v>
      </c>
      <c r="E48" s="66">
        <v>2</v>
      </c>
      <c r="F48" s="39" t="str">
        <f>$A$5&amp;$Q$5&amp;O5</f>
        <v>R2年度創業運転36月超60月以内</v>
      </c>
      <c r="G48" s="66">
        <v>1.7</v>
      </c>
    </row>
    <row r="49" spans="4:7">
      <c r="D49" s="47" t="str">
        <f>$A$8&amp;$P$4&amp;O5</f>
        <v>R5年度創業36月超60月以内</v>
      </c>
      <c r="E49" s="66">
        <v>2.1</v>
      </c>
      <c r="F49" s="39" t="str">
        <f>$A$5&amp;$Q$6&amp;O3</f>
        <v>R2年度創業設備12月以内</v>
      </c>
      <c r="G49" s="66">
        <v>2</v>
      </c>
    </row>
    <row r="50" spans="4:7" ht="13.8" thickBot="1">
      <c r="D50" s="53" t="str">
        <f>$A$8&amp;$P$4&amp;O6</f>
        <v>R5年度創業60月超84月以内</v>
      </c>
      <c r="E50" s="67">
        <v>2.4</v>
      </c>
      <c r="F50" s="39" t="str">
        <f>$A$5&amp;$Q$6&amp;O4</f>
        <v>R2年度創業設備12月超36月以内</v>
      </c>
      <c r="G50" s="66">
        <v>2</v>
      </c>
    </row>
    <row r="51" spans="4:7" ht="13.8" thickTop="1">
      <c r="D51" s="46" t="str">
        <f>$A$9&amp;$P$3&amp;O3</f>
        <v>R6年度創業以外12月以内</v>
      </c>
      <c r="E51" s="65">
        <v>1.9</v>
      </c>
      <c r="F51" s="39" t="str">
        <f>$A$5&amp;$Q$6&amp;O5</f>
        <v>R2年度創業設備36月超60月以内</v>
      </c>
      <c r="G51" s="66">
        <v>2</v>
      </c>
    </row>
    <row r="52" spans="4:7">
      <c r="D52" s="47" t="str">
        <f>$A$9&amp;$P$3&amp;O4</f>
        <v>R6年度創業以外12月超36月以内</v>
      </c>
      <c r="E52" s="66">
        <v>2.1999999999999997</v>
      </c>
      <c r="F52" s="39" t="str">
        <f>$A$5&amp;$Q$6&amp;O6</f>
        <v>R2年度創業設備60月超84月以内</v>
      </c>
      <c r="G52" s="66">
        <v>2</v>
      </c>
    </row>
    <row r="53" spans="4:7">
      <c r="D53" s="47" t="str">
        <f>$A$9&amp;$P$3&amp;O5</f>
        <v>R6年度創業以外36月超60月以内</v>
      </c>
      <c r="E53" s="66">
        <v>2.2999999999999998</v>
      </c>
      <c r="F53" s="39" t="str">
        <f>$A$5&amp;$Q$7&amp;O3</f>
        <v>R2年度全額補給12月以内</v>
      </c>
      <c r="G53" s="66">
        <v>2.1</v>
      </c>
    </row>
    <row r="54" spans="4:7">
      <c r="D54" s="47" t="str">
        <f>$A$9&amp;$P$3&amp;O6</f>
        <v>R6年度創業以外60月超84月以内</v>
      </c>
      <c r="E54" s="66">
        <v>2.6</v>
      </c>
      <c r="F54" s="39" t="str">
        <f>$A$5&amp;$Q$7&amp;O4</f>
        <v>R2年度全額補給12月超36月以内</v>
      </c>
      <c r="G54" s="66">
        <v>2.2000000000000002</v>
      </c>
    </row>
    <row r="55" spans="4:7">
      <c r="D55" s="47" t="str">
        <f>$A$9&amp;$P$4&amp;O3</f>
        <v>R6年度創業12月以内</v>
      </c>
      <c r="E55" s="66">
        <v>1.7999999999999998</v>
      </c>
      <c r="F55" s="39" t="str">
        <f>$A$5&amp;$Q$7&amp;O5</f>
        <v>R2年度全額補給36月超60月以内</v>
      </c>
      <c r="G55" s="66">
        <v>2.2999999999999998</v>
      </c>
    </row>
    <row r="56" spans="4:7" ht="13.8" thickBot="1">
      <c r="D56" s="47" t="str">
        <f>$A$9&amp;$P$4&amp;O4</f>
        <v>R6年度創業12月超36月以内</v>
      </c>
      <c r="E56" s="66">
        <v>2.1</v>
      </c>
      <c r="F56" s="48" t="str">
        <f>$A$5&amp;$Q$7&amp;O6</f>
        <v>R2年度全額補給60月超84月以内</v>
      </c>
      <c r="G56" s="71">
        <v>2.6</v>
      </c>
    </row>
    <row r="57" spans="4:7" ht="13.8" thickTop="1">
      <c r="D57" s="47" t="str">
        <f>$A$9&amp;$P$4&amp;O5</f>
        <v>R6年度創業36月超60月以内</v>
      </c>
      <c r="E57" s="68">
        <v>2.1999999999999997</v>
      </c>
      <c r="F57" s="36" t="str">
        <f>$A$6&amp;$Q$3&amp;O3</f>
        <v>R3年度運転12月以内</v>
      </c>
      <c r="G57" s="65">
        <v>1.3</v>
      </c>
    </row>
    <row r="58" spans="4:7" ht="13.8" thickBot="1">
      <c r="D58" s="53" t="str">
        <f>$A$9&amp;$P$4&amp;O6</f>
        <v>R6年度創業60月超84月以内</v>
      </c>
      <c r="E58" s="69">
        <v>2.5</v>
      </c>
      <c r="F58" s="39" t="str">
        <f>$A$6&amp;$Q$3&amp;O4</f>
        <v>R3年度運転12月超36月以内</v>
      </c>
      <c r="G58" s="66">
        <v>1.3</v>
      </c>
    </row>
    <row r="59" spans="4:7" ht="13.8" thickTop="1">
      <c r="D59" s="46" t="str">
        <f>$A$10&amp;$P$3&amp;O3</f>
        <v>R7年度創業以外12月以内</v>
      </c>
      <c r="E59" s="70">
        <v>2.2999999999999998</v>
      </c>
      <c r="F59" s="39" t="str">
        <f>$A$6&amp;$Q$3&amp;O5</f>
        <v>R3年度運転36月超60月以内</v>
      </c>
      <c r="G59" s="66">
        <v>1.3</v>
      </c>
    </row>
    <row r="60" spans="4:7">
      <c r="D60" s="47" t="str">
        <f>$A$10&amp;$P$3&amp;O4</f>
        <v>R7年度創業以外12月超36月以内</v>
      </c>
      <c r="E60" s="68">
        <v>2.6</v>
      </c>
      <c r="F60" s="39" t="str">
        <f>$A$6&amp;$Q$4&amp;O3</f>
        <v>R3年度設備12月以内</v>
      </c>
      <c r="G60" s="66">
        <v>1.6</v>
      </c>
    </row>
    <row r="61" spans="4:7">
      <c r="D61" s="47" t="str">
        <f>$A$10&amp;$P$3&amp;O5</f>
        <v>R7年度創業以外36月超60月以内</v>
      </c>
      <c r="E61" s="68">
        <v>2.7</v>
      </c>
      <c r="F61" s="39" t="str">
        <f>$A$6&amp;$Q$4&amp;O4</f>
        <v>R3年度設備12月超36月以内</v>
      </c>
      <c r="G61" s="66">
        <v>1.6</v>
      </c>
    </row>
    <row r="62" spans="4:7">
      <c r="D62" s="47" t="str">
        <f>$A$10&amp;$P$3&amp;O6</f>
        <v>R7年度創業以外60月超84月以内</v>
      </c>
      <c r="E62" s="68">
        <v>2.8</v>
      </c>
      <c r="F62" s="39" t="str">
        <f>$A$6&amp;$Q$4&amp;O5</f>
        <v>R3年度設備36月超60月以内</v>
      </c>
      <c r="G62" s="66">
        <v>1.6</v>
      </c>
    </row>
    <row r="63" spans="4:7">
      <c r="D63" s="47" t="str">
        <f>$A$10&amp;$P$4&amp;O3</f>
        <v>R7年度創業12月以内</v>
      </c>
      <c r="E63" s="68">
        <v>2.2000000000000002</v>
      </c>
      <c r="F63" s="39" t="str">
        <f>$A$6&amp;$Q$4&amp;O6</f>
        <v>R3年度設備60月超84月以内</v>
      </c>
      <c r="G63" s="66">
        <v>1.6</v>
      </c>
    </row>
    <row r="64" spans="4:7">
      <c r="D64" s="47" t="str">
        <f>$A$10&amp;$P$4&amp;O4</f>
        <v>R7年度創業12月超36月以内</v>
      </c>
      <c r="E64" s="68">
        <v>2.5</v>
      </c>
      <c r="F64" s="39" t="str">
        <f>$A$6&amp;$Q$5&amp;O3</f>
        <v>R3年度創業運転12月以内</v>
      </c>
      <c r="G64" s="66">
        <v>1.7</v>
      </c>
    </row>
    <row r="65" spans="4:7">
      <c r="D65" s="47" t="str">
        <f>$A$10&amp;$P$4&amp;O5</f>
        <v>R7年度創業36月超60月以内</v>
      </c>
      <c r="E65" s="68">
        <v>2.6</v>
      </c>
      <c r="F65" s="39" t="str">
        <f>$A$6&amp;$Q$5&amp;O4</f>
        <v>R3年度創業運転12月超36月以内</v>
      </c>
      <c r="G65" s="66">
        <v>1.7</v>
      </c>
    </row>
    <row r="66" spans="4:7" ht="13.8" thickBot="1">
      <c r="D66" s="53" t="str">
        <f>$A$10&amp;$P$4&amp;O6</f>
        <v>R7年度創業60月超84月以内</v>
      </c>
      <c r="E66" s="69">
        <v>2.7</v>
      </c>
      <c r="F66" s="39" t="str">
        <f>$A$6&amp;$Q$5&amp;O5</f>
        <v>R3年度創業運転36月超60月以内</v>
      </c>
      <c r="G66" s="66">
        <v>1.7</v>
      </c>
    </row>
    <row r="67" spans="4:7" ht="13.8" thickTop="1">
      <c r="D67" s="59"/>
      <c r="E67" s="44"/>
      <c r="F67" s="39" t="str">
        <f>$A$6&amp;$Q$6&amp;O3</f>
        <v>R3年度創業設備12月以内</v>
      </c>
      <c r="G67" s="73">
        <v>1.8</v>
      </c>
    </row>
    <row r="68" spans="4:7">
      <c r="D68" s="59"/>
      <c r="E68" s="44"/>
      <c r="F68" s="39" t="str">
        <f>$A$6&amp;$Q$6&amp;O4</f>
        <v>R3年度創業設備12月超36月以内</v>
      </c>
      <c r="G68" s="73">
        <v>1.9</v>
      </c>
    </row>
    <row r="69" spans="4:7">
      <c r="D69" s="59"/>
      <c r="E69" s="44"/>
      <c r="F69" s="39" t="str">
        <f>$A$6&amp;$Q$6&amp;O5</f>
        <v>R3年度創業設備36月超60月以内</v>
      </c>
      <c r="G69" s="66">
        <v>2</v>
      </c>
    </row>
    <row r="70" spans="4:7">
      <c r="D70" s="59"/>
      <c r="E70" s="44"/>
      <c r="F70" s="39" t="str">
        <f>$A$6&amp;$Q$6&amp;O6</f>
        <v>R3年度創業設備60月超84月以内</v>
      </c>
      <c r="G70" s="66">
        <v>2</v>
      </c>
    </row>
    <row r="71" spans="4:7">
      <c r="D71" s="59"/>
      <c r="E71" s="44"/>
      <c r="F71" s="39" t="str">
        <f>$A$6&amp;$Q$7&amp;O3</f>
        <v>R3年度全額補給12月以内</v>
      </c>
      <c r="G71" s="73">
        <v>1.9</v>
      </c>
    </row>
    <row r="72" spans="4:7">
      <c r="D72" s="59"/>
      <c r="E72" s="44"/>
      <c r="F72" s="39" t="str">
        <f>$A$6&amp;$Q$7&amp;O4</f>
        <v>R3年度全額補給12月超36月以内</v>
      </c>
      <c r="G72" s="66">
        <v>2</v>
      </c>
    </row>
    <row r="73" spans="4:7">
      <c r="D73" s="59"/>
      <c r="E73" s="44"/>
      <c r="F73" s="39" t="str">
        <f>$A$6&amp;$Q$7&amp;O5</f>
        <v>R3年度全額補給36月超60月以内</v>
      </c>
      <c r="G73" s="73">
        <v>2.1</v>
      </c>
    </row>
    <row r="74" spans="4:7" ht="13.8" thickBot="1">
      <c r="D74" s="59"/>
      <c r="E74" s="44"/>
      <c r="F74" s="57" t="str">
        <f>$A$6&amp;$Q$7&amp;O6</f>
        <v>R3年度全額補給60月超84月以内</v>
      </c>
      <c r="G74" s="74">
        <v>2.4</v>
      </c>
    </row>
    <row r="75" spans="4:7" ht="13.8" thickTop="1">
      <c r="D75" s="59"/>
      <c r="E75" s="44"/>
      <c r="F75" s="58" t="str">
        <f>$A$7&amp;$Q$3&amp;O3</f>
        <v>R4年度運転12月以内</v>
      </c>
      <c r="G75" s="75">
        <v>1.3</v>
      </c>
    </row>
    <row r="76" spans="4:7">
      <c r="D76" s="59"/>
      <c r="E76" s="44"/>
      <c r="F76" s="39" t="str">
        <f>$A$7&amp;$Q$3&amp;O4</f>
        <v>R4年度運転12月超36月以内</v>
      </c>
      <c r="G76" s="73">
        <v>1.3</v>
      </c>
    </row>
    <row r="77" spans="4:7">
      <c r="D77" s="59"/>
      <c r="E77" s="44"/>
      <c r="F77" s="39" t="str">
        <f>$A$7&amp;$Q$3&amp;O5</f>
        <v>R4年度運転36月超60月以内</v>
      </c>
      <c r="G77" s="73">
        <v>1.3</v>
      </c>
    </row>
    <row r="78" spans="4:7">
      <c r="D78" s="59"/>
      <c r="E78" s="44"/>
      <c r="F78" s="39" t="str">
        <f>$A$7&amp;$Q$4&amp;O3</f>
        <v>R4年度設備12月以内</v>
      </c>
      <c r="G78" s="73">
        <v>1.6</v>
      </c>
    </row>
    <row r="79" spans="4:7">
      <c r="D79" s="59"/>
      <c r="E79" s="44"/>
      <c r="F79" s="39" t="str">
        <f>$A$7&amp;$Q$4&amp;O4</f>
        <v>R4年度設備12月超36月以内</v>
      </c>
      <c r="G79" s="73">
        <v>1.6</v>
      </c>
    </row>
    <row r="80" spans="4:7">
      <c r="D80" s="59"/>
      <c r="E80" s="44"/>
      <c r="F80" s="39" t="str">
        <f>$A$7&amp;$Q$4&amp;O5</f>
        <v>R4年度設備36月超60月以内</v>
      </c>
      <c r="G80" s="73">
        <v>1.6</v>
      </c>
    </row>
    <row r="81" spans="4:7">
      <c r="D81" s="59"/>
      <c r="E81" s="44"/>
      <c r="F81" s="39" t="str">
        <f>$A$7&amp;$Q$4&amp;O6</f>
        <v>R4年度設備60月超84月以内</v>
      </c>
      <c r="G81" s="73">
        <v>1.6</v>
      </c>
    </row>
    <row r="82" spans="4:7">
      <c r="D82" s="59"/>
      <c r="E82" s="44"/>
      <c r="F82" s="39" t="str">
        <f>$A$7&amp;$Q$5&amp;O3</f>
        <v>R4年度創業運転12月以内</v>
      </c>
      <c r="G82" s="73">
        <v>1.7</v>
      </c>
    </row>
    <row r="83" spans="4:7">
      <c r="D83" s="59"/>
      <c r="E83" s="44"/>
      <c r="F83" s="39" t="str">
        <f>$A$7&amp;$Q$5&amp;O4</f>
        <v>R4年度創業運転12月超36月以内</v>
      </c>
      <c r="G83" s="73">
        <v>1.7</v>
      </c>
    </row>
    <row r="84" spans="4:7">
      <c r="D84" s="59"/>
      <c r="E84" s="44"/>
      <c r="F84" s="39" t="str">
        <f>$A$7&amp;$Q$5&amp;O5</f>
        <v>R4年度創業運転36月超60月以内</v>
      </c>
      <c r="G84" s="73">
        <v>1.7</v>
      </c>
    </row>
    <row r="85" spans="4:7">
      <c r="D85" s="59"/>
      <c r="E85" s="44"/>
      <c r="F85" s="39" t="str">
        <f>$A$7&amp;$Q$6&amp;O3</f>
        <v>R4年度創業設備12月以内</v>
      </c>
      <c r="G85" s="73">
        <v>1.8</v>
      </c>
    </row>
    <row r="86" spans="4:7">
      <c r="D86" s="59"/>
      <c r="E86" s="44"/>
      <c r="F86" s="39" t="str">
        <f>$A$7&amp;$Q$6&amp;O4</f>
        <v>R4年度創業設備12月超36月以内</v>
      </c>
      <c r="G86" s="73">
        <v>1.9</v>
      </c>
    </row>
    <row r="87" spans="4:7">
      <c r="D87" s="59"/>
      <c r="E87" s="44"/>
      <c r="F87" s="39" t="str">
        <f>$A$7&amp;$Q$6&amp;O5</f>
        <v>R4年度創業設備36月超60月以内</v>
      </c>
      <c r="G87" s="66">
        <v>2</v>
      </c>
    </row>
    <row r="88" spans="4:7">
      <c r="D88" s="59"/>
      <c r="E88" s="44"/>
      <c r="F88" s="39" t="str">
        <f>$A$7&amp;$Q$6&amp;O6</f>
        <v>R4年度創業設備60月超84月以内</v>
      </c>
      <c r="G88" s="66">
        <v>2</v>
      </c>
    </row>
    <row r="89" spans="4:7">
      <c r="D89" s="59"/>
      <c r="E89" s="44"/>
      <c r="F89" s="39" t="str">
        <f>$A$7&amp;$Q$7&amp;O3</f>
        <v>R4年度全額補給12月以内</v>
      </c>
      <c r="G89" s="73">
        <v>1.9</v>
      </c>
    </row>
    <row r="90" spans="4:7">
      <c r="D90" s="59"/>
      <c r="E90" s="44"/>
      <c r="F90" s="39" t="str">
        <f>$A$7&amp;$Q$7&amp;O4</f>
        <v>R4年度全額補給12月超36月以内</v>
      </c>
      <c r="G90" s="66">
        <v>2</v>
      </c>
    </row>
    <row r="91" spans="4:7">
      <c r="D91" s="59"/>
      <c r="E91" s="44"/>
      <c r="F91" s="39" t="str">
        <f>$A$7&amp;$Q$7&amp;O5</f>
        <v>R4年度全額補給36月超60月以内</v>
      </c>
      <c r="G91" s="73">
        <v>2.1</v>
      </c>
    </row>
    <row r="92" spans="4:7" ht="13.8" thickBot="1">
      <c r="D92" s="59"/>
      <c r="E92" s="44"/>
      <c r="F92" s="48" t="str">
        <f>$A$7&amp;$Q$7&amp;O6</f>
        <v>R4年度全額補給60月超84月以内</v>
      </c>
      <c r="G92" s="76">
        <v>2.4</v>
      </c>
    </row>
    <row r="93" spans="4:7" ht="13.8" thickTop="1">
      <c r="D93" s="59"/>
      <c r="E93" s="44"/>
      <c r="F93" s="36" t="str">
        <f>$A$8&amp;$Q$3&amp;O3</f>
        <v>R5年度運転12月以内</v>
      </c>
      <c r="G93" s="77">
        <v>1.3</v>
      </c>
    </row>
    <row r="94" spans="4:7">
      <c r="D94" s="59"/>
      <c r="E94" s="44"/>
      <c r="F94" s="39" t="str">
        <f>$A$8&amp;$Q$3&amp;O4</f>
        <v>R5年度運転12月超36月以内</v>
      </c>
      <c r="G94" s="73">
        <v>1.3</v>
      </c>
    </row>
    <row r="95" spans="4:7">
      <c r="D95" s="59"/>
      <c r="E95" s="44"/>
      <c r="F95" s="39" t="str">
        <f>$A$8&amp;$Q$3&amp;O5</f>
        <v>R5年度運転36月超60月以内</v>
      </c>
      <c r="G95" s="73">
        <v>1.3</v>
      </c>
    </row>
    <row r="96" spans="4:7">
      <c r="D96" s="59"/>
      <c r="E96" s="44"/>
      <c r="F96" s="39" t="str">
        <f>$A$8&amp;$Q$4&amp;O3</f>
        <v>R5年度設備12月以内</v>
      </c>
      <c r="G96" s="73">
        <v>1.6</v>
      </c>
    </row>
    <row r="97" spans="4:7">
      <c r="D97" s="59"/>
      <c r="E97" s="44"/>
      <c r="F97" s="39" t="str">
        <f>$A$8&amp;$Q$4&amp;O4</f>
        <v>R5年度設備12月超36月以内</v>
      </c>
      <c r="G97" s="73">
        <v>1.6</v>
      </c>
    </row>
    <row r="98" spans="4:7">
      <c r="D98" s="59"/>
      <c r="E98" s="44"/>
      <c r="F98" s="39" t="str">
        <f>$A$8&amp;$Q$4&amp;O5</f>
        <v>R5年度設備36月超60月以内</v>
      </c>
      <c r="G98" s="73">
        <v>1.6</v>
      </c>
    </row>
    <row r="99" spans="4:7">
      <c r="D99" s="59"/>
      <c r="E99" s="44"/>
      <c r="F99" s="39" t="str">
        <f>$A$8&amp;$Q$4&amp;O6</f>
        <v>R5年度設備60月超84月以内</v>
      </c>
      <c r="G99" s="73">
        <v>1.6</v>
      </c>
    </row>
    <row r="100" spans="4:7">
      <c r="D100" s="59"/>
      <c r="E100" s="44"/>
      <c r="F100" s="39" t="str">
        <f>$A$8&amp;$Q$5&amp;O3</f>
        <v>R5年度創業運転12月以内</v>
      </c>
      <c r="G100" s="73">
        <v>1.7</v>
      </c>
    </row>
    <row r="101" spans="4:7">
      <c r="D101" s="59"/>
      <c r="E101" s="44"/>
      <c r="F101" s="39" t="str">
        <f>$A$8&amp;$Q$5&amp;O4</f>
        <v>R5年度創業運転12月超36月以内</v>
      </c>
      <c r="G101" s="73">
        <v>1.7</v>
      </c>
    </row>
    <row r="102" spans="4:7">
      <c r="D102" s="59"/>
      <c r="E102" s="44"/>
      <c r="F102" s="39" t="str">
        <f>$A$8&amp;$Q$5&amp;O5</f>
        <v>R5年度創業運転36月超60月以内</v>
      </c>
      <c r="G102" s="73">
        <v>1.7</v>
      </c>
    </row>
    <row r="103" spans="4:7">
      <c r="D103" s="59"/>
      <c r="E103" s="44"/>
      <c r="F103" s="39" t="str">
        <f>$A$8&amp;$Q$6&amp;O3</f>
        <v>R5年度創業設備12月以内</v>
      </c>
      <c r="G103" s="73">
        <v>1.8</v>
      </c>
    </row>
    <row r="104" spans="4:7">
      <c r="D104" s="59"/>
      <c r="E104" s="44"/>
      <c r="F104" s="39" t="str">
        <f>$A$8&amp;$Q$6&amp;O4</f>
        <v>R5年度創業設備12月超36月以内</v>
      </c>
      <c r="G104" s="66">
        <v>2</v>
      </c>
    </row>
    <row r="105" spans="4:7">
      <c r="D105" s="59"/>
      <c r="E105" s="44"/>
      <c r="F105" s="39" t="str">
        <f>$A$8&amp;$Q$6&amp;O5</f>
        <v>R5年度創業設備36月超60月以内</v>
      </c>
      <c r="G105" s="66">
        <v>2</v>
      </c>
    </row>
    <row r="106" spans="4:7">
      <c r="D106" s="59"/>
      <c r="E106" s="44"/>
      <c r="F106" s="39" t="str">
        <f>$A$8&amp;$Q$6&amp;O6</f>
        <v>R5年度創業設備60月超84月以内</v>
      </c>
      <c r="G106" s="66">
        <v>2</v>
      </c>
    </row>
    <row r="107" spans="4:7">
      <c r="D107" s="59"/>
      <c r="E107" s="44"/>
      <c r="F107" s="39" t="str">
        <f>$A$8&amp;$Q$7&amp;O3</f>
        <v>R5年度全額補給12月以内</v>
      </c>
      <c r="G107" s="73">
        <v>1.9</v>
      </c>
    </row>
    <row r="108" spans="4:7">
      <c r="D108" s="59"/>
      <c r="E108" s="44"/>
      <c r="F108" s="39" t="str">
        <f>$A$8&amp;$Q$7&amp;O4</f>
        <v>R5年度全額補給12月超36月以内</v>
      </c>
      <c r="G108" s="73">
        <v>2.1</v>
      </c>
    </row>
    <row r="109" spans="4:7">
      <c r="D109" s="59"/>
      <c r="E109" s="44"/>
      <c r="F109" s="39" t="str">
        <f>$A$8&amp;$Q$7&amp;O5</f>
        <v>R5年度全額補給36月超60月以内</v>
      </c>
      <c r="G109" s="73">
        <v>2.2000000000000002</v>
      </c>
    </row>
    <row r="110" spans="4:7" ht="13.8" thickBot="1">
      <c r="D110" s="59"/>
      <c r="E110" s="44"/>
      <c r="F110" s="57" t="str">
        <f>$A$8&amp;$Q$7&amp;O6</f>
        <v>R5年度全額補給60月超84月以内</v>
      </c>
      <c r="G110" s="74">
        <v>2.5</v>
      </c>
    </row>
    <row r="111" spans="4:7" ht="13.8" thickTop="1">
      <c r="D111" s="59"/>
      <c r="E111" s="44"/>
      <c r="F111" s="58" t="str">
        <f>$A$9&amp;$Q$3&amp;O3</f>
        <v>R6年度運転12月以内</v>
      </c>
      <c r="G111" s="75">
        <v>1.3</v>
      </c>
    </row>
    <row r="112" spans="4:7">
      <c r="D112" s="59"/>
      <c r="E112" s="44"/>
      <c r="F112" s="39" t="str">
        <f>$A$9&amp;$Q$3&amp;O4</f>
        <v>R6年度運転12月超36月以内</v>
      </c>
      <c r="G112" s="73">
        <v>1.3</v>
      </c>
    </row>
    <row r="113" spans="4:7">
      <c r="D113" s="59"/>
      <c r="E113" s="44"/>
      <c r="F113" s="39" t="str">
        <f>$A$9&amp;$Q$3&amp;O5</f>
        <v>R6年度運転36月超60月以内</v>
      </c>
      <c r="G113" s="73">
        <v>1.3</v>
      </c>
    </row>
    <row r="114" spans="4:7">
      <c r="D114" s="59"/>
      <c r="E114" s="44"/>
      <c r="F114" s="39" t="str">
        <f>$A$9&amp;$Q$4&amp;O3</f>
        <v>R6年度設備12月以内</v>
      </c>
      <c r="G114" s="73">
        <v>1.6</v>
      </c>
    </row>
    <row r="115" spans="4:7">
      <c r="D115" s="59"/>
      <c r="E115" s="44"/>
      <c r="F115" s="39" t="str">
        <f>$A$9&amp;$Q$4&amp;O4</f>
        <v>R6年度設備12月超36月以内</v>
      </c>
      <c r="G115" s="73">
        <v>1.6</v>
      </c>
    </row>
    <row r="116" spans="4:7">
      <c r="D116" s="59"/>
      <c r="E116" s="44"/>
      <c r="F116" s="39" t="str">
        <f>$A$9&amp;$Q$4&amp;O5</f>
        <v>R6年度設備36月超60月以内</v>
      </c>
      <c r="G116" s="73">
        <v>1.6</v>
      </c>
    </row>
    <row r="117" spans="4:7">
      <c r="D117" s="59"/>
      <c r="E117" s="44"/>
      <c r="F117" s="39" t="str">
        <f>$A$9&amp;$Q$4&amp;O6</f>
        <v>R6年度設備60月超84月以内</v>
      </c>
      <c r="G117" s="73">
        <v>1.6</v>
      </c>
    </row>
    <row r="118" spans="4:7">
      <c r="D118" s="59"/>
      <c r="E118" s="44"/>
      <c r="F118" s="39" t="str">
        <f>$A$9&amp;$Q$5&amp;O3</f>
        <v>R6年度創業運転12月以内</v>
      </c>
      <c r="G118" s="73">
        <v>1.7</v>
      </c>
    </row>
    <row r="119" spans="4:7">
      <c r="D119" s="59"/>
      <c r="E119" s="44"/>
      <c r="F119" s="39" t="str">
        <f>$A$9&amp;$Q$5&amp;O4</f>
        <v>R6年度創業運転12月超36月以内</v>
      </c>
      <c r="G119" s="73">
        <v>1.7</v>
      </c>
    </row>
    <row r="120" spans="4:7">
      <c r="D120" s="59"/>
      <c r="E120" s="44"/>
      <c r="F120" s="39" t="str">
        <f>$A$9&amp;$Q$5&amp;O5</f>
        <v>R6年度創業運転36月超60月以内</v>
      </c>
      <c r="G120" s="73">
        <v>1.7</v>
      </c>
    </row>
    <row r="121" spans="4:7">
      <c r="D121" s="59"/>
      <c r="E121" s="44"/>
      <c r="F121" s="39" t="str">
        <f>$A$9&amp;$Q$6&amp;O3</f>
        <v>R6年度創業設備12月以内</v>
      </c>
      <c r="G121" s="73">
        <v>1.8</v>
      </c>
    </row>
    <row r="122" spans="4:7">
      <c r="D122" s="59"/>
      <c r="E122" s="44"/>
      <c r="F122" s="39" t="str">
        <f>$A$9&amp;$Q$6&amp;O4</f>
        <v>R6年度創業設備12月超36月以内</v>
      </c>
      <c r="G122" s="66">
        <v>2</v>
      </c>
    </row>
    <row r="123" spans="4:7">
      <c r="D123" s="59"/>
      <c r="E123" s="44"/>
      <c r="F123" s="39" t="str">
        <f>$A$9&amp;$Q$6&amp;O5</f>
        <v>R6年度創業設備36月超60月以内</v>
      </c>
      <c r="G123" s="66">
        <v>2</v>
      </c>
    </row>
    <row r="124" spans="4:7">
      <c r="D124" s="59"/>
      <c r="E124" s="44"/>
      <c r="F124" s="39" t="str">
        <f>$A$9&amp;$Q$6&amp;O6</f>
        <v>R6年度創業設備60月超84月以内</v>
      </c>
      <c r="G124" s="66">
        <v>2</v>
      </c>
    </row>
    <row r="125" spans="4:7">
      <c r="D125" s="59"/>
      <c r="E125" s="44"/>
      <c r="F125" s="39" t="str">
        <f>$A$9&amp;$Q$7&amp;O3</f>
        <v>R6年度全額補給12月以内</v>
      </c>
      <c r="G125" s="73">
        <v>1.9</v>
      </c>
    </row>
    <row r="126" spans="4:7">
      <c r="D126" s="59"/>
      <c r="E126" s="44"/>
      <c r="F126" s="39" t="str">
        <f>$A$9&amp;$Q$7&amp;O4</f>
        <v>R6年度全額補給12月超36月以内</v>
      </c>
      <c r="G126" s="73">
        <v>2.2000000000000002</v>
      </c>
    </row>
    <row r="127" spans="4:7">
      <c r="D127" s="59"/>
      <c r="E127" s="44"/>
      <c r="F127" s="39" t="str">
        <f>$A$9&amp;$Q$7&amp;O5</f>
        <v>R6年度全額補給36月超60月以内</v>
      </c>
      <c r="G127" s="73">
        <v>2.2999999999999998</v>
      </c>
    </row>
    <row r="128" spans="4:7" ht="13.8" thickBot="1">
      <c r="D128" s="59"/>
      <c r="E128" s="44"/>
      <c r="F128" s="48" t="str">
        <f>$A$9&amp;$Q$7&amp;O6</f>
        <v>R6年度全額補給60月超84月以内</v>
      </c>
      <c r="G128" s="76">
        <v>2.6</v>
      </c>
    </row>
    <row r="129" spans="4:7" ht="13.8" thickTop="1">
      <c r="D129" s="59"/>
      <c r="E129" s="60"/>
      <c r="F129" s="36" t="str">
        <f>$A$10&amp;$Q$3&amp;O3</f>
        <v>R7年度運転12月以内</v>
      </c>
      <c r="G129" s="98">
        <v>1.1499999999999999</v>
      </c>
    </row>
    <row r="130" spans="4:7">
      <c r="D130" s="59"/>
      <c r="E130" s="60"/>
      <c r="F130" s="39" t="str">
        <f>$A$10&amp;$Q$3&amp;O4</f>
        <v>R7年度運転12月超36月以内</v>
      </c>
      <c r="G130" s="99">
        <v>1.3</v>
      </c>
    </row>
    <row r="131" spans="4:7">
      <c r="D131" s="59"/>
      <c r="E131" s="60"/>
      <c r="F131" s="39" t="str">
        <f>$A$10&amp;$Q$3&amp;O5</f>
        <v>R7年度運転36月超60月以内</v>
      </c>
      <c r="G131" s="99">
        <v>1.35</v>
      </c>
    </row>
    <row r="132" spans="4:7">
      <c r="D132" s="59"/>
      <c r="E132" s="44"/>
      <c r="F132" s="39" t="str">
        <f>$A$10&amp;$Q$4&amp;O3</f>
        <v>R7年度設備12月以内</v>
      </c>
      <c r="G132" s="99">
        <v>1.38</v>
      </c>
    </row>
    <row r="133" spans="4:7">
      <c r="D133" s="59"/>
      <c r="E133" s="44"/>
      <c r="F133" s="39" t="str">
        <f>$A$10&amp;$Q$4&amp;O4</f>
        <v>R7年度設備12月超36月以内</v>
      </c>
      <c r="G133" s="99">
        <v>1.56</v>
      </c>
    </row>
    <row r="134" spans="4:7">
      <c r="D134" s="59"/>
      <c r="E134" s="44"/>
      <c r="F134" s="39" t="str">
        <f>$A$10&amp;$Q$4&amp;O5</f>
        <v>R7年度設備36月超60月以内</v>
      </c>
      <c r="G134" s="99">
        <v>1.62</v>
      </c>
    </row>
    <row r="135" spans="4:7">
      <c r="D135" s="59"/>
      <c r="E135" s="44"/>
      <c r="F135" s="39" t="str">
        <f>$A$10&amp;$Q$4&amp;O6</f>
        <v>R7年度設備60月超84月以内</v>
      </c>
      <c r="G135" s="99">
        <v>1.68</v>
      </c>
    </row>
    <row r="136" spans="4:7">
      <c r="D136" s="59"/>
      <c r="E136" s="44"/>
      <c r="F136" s="39" t="str">
        <f>$A$10&amp;$Q$5&amp;O3</f>
        <v>R7年度創業運転12月以内</v>
      </c>
      <c r="G136" s="99">
        <v>1.54</v>
      </c>
    </row>
    <row r="137" spans="4:7">
      <c r="D137" s="59"/>
      <c r="E137" s="44"/>
      <c r="F137" s="39" t="str">
        <f>$A$10&amp;$Q$5&amp;O4</f>
        <v>R7年度創業運転12月超36月以内</v>
      </c>
      <c r="G137" s="99">
        <v>1.75</v>
      </c>
    </row>
    <row r="138" spans="4:7">
      <c r="D138" s="59"/>
      <c r="E138" s="44"/>
      <c r="F138" s="39" t="str">
        <f>$A$10&amp;$Q$5&amp;O5</f>
        <v>R7年度創業運転36月超60月以内</v>
      </c>
      <c r="G138" s="99">
        <v>1.82</v>
      </c>
    </row>
    <row r="139" spans="4:7">
      <c r="D139" s="59"/>
      <c r="E139" s="44"/>
      <c r="F139" s="39" t="str">
        <f>$A$10&amp;$Q$6&amp;O3</f>
        <v>R7年度創業設備12月以内</v>
      </c>
      <c r="G139" s="99">
        <v>1.76</v>
      </c>
    </row>
    <row r="140" spans="4:7">
      <c r="D140" s="59"/>
      <c r="E140" s="44"/>
      <c r="F140" s="39" t="str">
        <f>$A$10&amp;$Q$6&amp;O4</f>
        <v>R7年度創業設備12月超36月以内</v>
      </c>
      <c r="G140" s="99">
        <v>2</v>
      </c>
    </row>
    <row r="141" spans="4:7">
      <c r="D141" s="59"/>
      <c r="E141" s="44"/>
      <c r="F141" s="39" t="str">
        <f>$A$10&amp;$Q$6&amp;O5</f>
        <v>R7年度創業設備36月超60月以内</v>
      </c>
      <c r="G141" s="99">
        <v>2.08</v>
      </c>
    </row>
    <row r="142" spans="4:7">
      <c r="D142" s="59"/>
      <c r="E142" s="44"/>
      <c r="F142" s="39" t="str">
        <f>$A$10&amp;$Q$6&amp;O6</f>
        <v>R7年度創業設備60月超84月以内</v>
      </c>
      <c r="G142" s="99">
        <v>2.16</v>
      </c>
    </row>
    <row r="143" spans="4:7">
      <c r="D143" s="59"/>
      <c r="E143" s="44"/>
      <c r="F143" s="39" t="str">
        <f>$A$10&amp;$Q$7&amp;O3</f>
        <v>R7年度全額補給12月以内</v>
      </c>
      <c r="G143" s="99">
        <v>2.2999999999999998</v>
      </c>
    </row>
    <row r="144" spans="4:7">
      <c r="D144" s="59"/>
      <c r="E144" s="44"/>
      <c r="F144" s="39" t="str">
        <f>$A$10&amp;$Q$7&amp;O4</f>
        <v>R7年度全額補給12月超36月以内</v>
      </c>
      <c r="G144" s="99">
        <v>2.6</v>
      </c>
    </row>
    <row r="145" spans="4:23">
      <c r="D145" s="59"/>
      <c r="E145" s="44"/>
      <c r="F145" s="39" t="str">
        <f>$A$10&amp;$Q$7&amp;O5</f>
        <v>R7年度全額補給36月超60月以内</v>
      </c>
      <c r="G145" s="99">
        <v>2.7</v>
      </c>
    </row>
    <row r="146" spans="4:23" ht="13.8" thickBot="1">
      <c r="D146" s="59"/>
      <c r="E146" s="44"/>
      <c r="F146" s="57" t="str">
        <f>$A$10&amp;$Q$7&amp;O6</f>
        <v>R7年度全額補給60月超84月以内</v>
      </c>
      <c r="G146" s="100">
        <v>2.8</v>
      </c>
    </row>
    <row r="147" spans="4:23" ht="13.8" thickTop="1">
      <c r="T147" s="59"/>
      <c r="U147" s="44"/>
      <c r="V147" s="44"/>
      <c r="W147" s="44"/>
    </row>
    <row r="148" spans="4:23">
      <c r="T148" s="59"/>
      <c r="U148" s="44"/>
      <c r="V148" s="44"/>
      <c r="W148" s="44"/>
    </row>
    <row r="149" spans="4:23">
      <c r="T149" s="59"/>
      <c r="U149" s="44"/>
      <c r="V149" s="44"/>
      <c r="W149" s="44"/>
    </row>
    <row r="150" spans="4:23">
      <c r="T150" s="59"/>
      <c r="U150" s="44"/>
      <c r="V150" s="44"/>
      <c r="W150" s="44"/>
    </row>
    <row r="151" spans="4:23">
      <c r="T151" s="59"/>
      <c r="U151" s="44"/>
      <c r="V151" s="44"/>
      <c r="W151" s="44"/>
    </row>
    <row r="152" spans="4:23">
      <c r="T152" s="59"/>
      <c r="U152" s="44"/>
      <c r="V152" s="44"/>
      <c r="W152" s="44"/>
    </row>
    <row r="153" spans="4:23">
      <c r="T153" s="59"/>
      <c r="U153" s="44"/>
      <c r="V153" s="44"/>
      <c r="W153" s="44"/>
    </row>
    <row r="154" spans="4:23">
      <c r="T154" s="59"/>
      <c r="U154" s="44"/>
      <c r="V154" s="44"/>
      <c r="W154" s="44"/>
    </row>
    <row r="155" spans="4:23">
      <c r="T155" s="59"/>
      <c r="U155" s="44"/>
      <c r="V155" s="44"/>
      <c r="W155" s="44"/>
    </row>
    <row r="156" spans="4:23">
      <c r="T156" s="59"/>
      <c r="U156" s="44"/>
      <c r="V156" s="44"/>
      <c r="W156" s="44"/>
    </row>
    <row r="157" spans="4:23">
      <c r="T157" s="59"/>
      <c r="U157" s="44"/>
      <c r="V157" s="44"/>
      <c r="W157" s="44"/>
    </row>
    <row r="158" spans="4:23">
      <c r="T158" s="59"/>
      <c r="U158" s="44"/>
      <c r="V158" s="44"/>
      <c r="W158" s="44"/>
    </row>
    <row r="159" spans="4:23">
      <c r="T159" s="59"/>
      <c r="U159" s="44"/>
      <c r="V159" s="44"/>
      <c r="W159" s="44"/>
    </row>
    <row r="160" spans="4:23">
      <c r="T160" s="59"/>
      <c r="U160" s="44"/>
      <c r="V160" s="44"/>
      <c r="W160" s="44"/>
    </row>
    <row r="161" spans="20:23">
      <c r="T161" s="59"/>
      <c r="U161" s="44"/>
      <c r="V161" s="44"/>
      <c r="W161" s="44"/>
    </row>
    <row r="162" spans="20:23">
      <c r="T162" s="59"/>
      <c r="U162" s="44"/>
      <c r="V162" s="44"/>
      <c r="W162" s="44"/>
    </row>
    <row r="163" spans="20:23">
      <c r="T163" s="59"/>
      <c r="U163" s="44"/>
      <c r="V163" s="44"/>
      <c r="W163" s="44"/>
    </row>
    <row r="164" spans="20:23">
      <c r="T164" s="59"/>
      <c r="U164" s="44"/>
      <c r="V164" s="44"/>
      <c r="W164" s="44"/>
    </row>
    <row r="165" spans="20:23">
      <c r="T165" s="59"/>
      <c r="U165" s="44"/>
      <c r="V165" s="44"/>
      <c r="W165" s="44"/>
    </row>
    <row r="166" spans="20:23">
      <c r="T166" s="59"/>
      <c r="U166" s="44"/>
      <c r="V166" s="44"/>
      <c r="W166" s="44"/>
    </row>
    <row r="167" spans="20:23">
      <c r="T167" s="59"/>
      <c r="U167" s="44"/>
      <c r="V167" s="44"/>
      <c r="W167" s="44"/>
    </row>
    <row r="168" spans="20:23">
      <c r="T168" s="59"/>
      <c r="U168" s="44"/>
      <c r="V168" s="44"/>
      <c r="W168" s="44"/>
    </row>
    <row r="169" spans="20:23">
      <c r="T169" s="59"/>
      <c r="U169" s="44"/>
      <c r="V169" s="44"/>
      <c r="W169" s="44"/>
    </row>
    <row r="170" spans="20:23">
      <c r="T170" s="59"/>
      <c r="U170" s="44"/>
      <c r="V170" s="44"/>
      <c r="W170" s="44"/>
    </row>
  </sheetData>
  <sheetProtection selectLockedCells="1"/>
  <mergeCells count="7">
    <mergeCell ref="L1:Q1"/>
    <mergeCell ref="S1:V1"/>
    <mergeCell ref="A2:B2"/>
    <mergeCell ref="D2:E2"/>
    <mergeCell ref="F2:G2"/>
    <mergeCell ref="A1:G1"/>
    <mergeCell ref="I1:J1"/>
  </mergeCells>
  <phoneticPr fontId="5"/>
  <hyperlinks>
    <hyperlink ref="C2" r:id="rId1" display="祝日" xr:uid="{6198D575-5DDA-406B-AAD9-2CAA67A57D62}"/>
  </hyperlinks>
  <pageMargins left="0.7" right="0.7" top="0.75" bottom="0.75" header="0.3" footer="0.3"/>
  <pageSetup paperSize="9" orientation="portrait" verticalDpi="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p I V e W Q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K S F X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k h V 5 Z K I p H u A 4 A A A A R A A A A E w A c A E Z v c m 1 1 b G F z L 1 N l Y 3 R p b 2 4 x L m 0 g o h g A K K A U A A A A A A A A A A A A A A A A A A A A A A A A A A A A K 0 5 N L s n M z 1 M I h t C G 1 g B Q S w E C L Q A U A A I A C A C k h V 5 Z B u E H 1 a g A A A D 5 A A A A E g A A A A A A A A A A A A A A A A A A A A A A Q 2 9 u Z m l n L 1 B h Y 2 t h Z 2 U u e G 1 s U E s B A i 0 A F A A C A A g A p I V e W Q / K 6 a u k A A A A 6 Q A A A B M A A A A A A A A A A A A A A A A A 9 A A A A F t D b 2 5 0 Z W 5 0 X 1 R 5 c G V z X S 5 4 b W x Q S w E C L Q A U A A I A C A C k h V 5 Z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a 5 A i M H L 7 X 0 q U 6 N w 9 / e K U c w A A A A A C A A A A A A A D Z g A A w A A A A B A A A A A u B p W 5 W S 4 j D k S B 1 b J j N R d K A A A A A A S A A A C g A A A A E A A A A D Y j v t T h N q W j Q N O z u C M C 0 B F Q A A A A Y c c k p W j G D U J N 9 R 3 v P M K / W h W X U b T A d V k Q K C y G j m 6 e N k 4 e h X m 0 8 x l g p 2 v n w I s Y 2 C Y S s O G n J U t W u s p W E + A M s o I e v z V M G a X I D I j B z I Y k i h h Z S 1 o U A A A A X D f o s A H F O v 1 Q W o C u P d n x R S L b f F k = < / D a t a M a s h u p > 
</file>

<file path=customXml/itemProps1.xml><?xml version="1.0" encoding="utf-8"?>
<ds:datastoreItem xmlns:ds="http://schemas.openxmlformats.org/officeDocument/2006/customXml" ds:itemID="{49173A9D-AED5-4307-9E19-C90BE180C9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営業日自動</vt:lpstr>
      <vt:lpstr>支払日固定</vt:lpstr>
      <vt:lpstr>黄色セルを手入力</vt:lpstr>
      <vt:lpstr>手書き用（様式印刷用）</vt:lpstr>
      <vt:lpstr>引用リスト</vt:lpstr>
      <vt:lpstr>営業日自動!Print_Area</vt:lpstr>
      <vt:lpstr>黄色セルを手入力!Print_Area</vt:lpstr>
      <vt:lpstr>支払日固定!Print_Area</vt:lpstr>
      <vt:lpstr>'手書き用（様式印刷用）'!Print_Area</vt:lpstr>
    </vt:vector>
  </TitlesOfParts>
  <Manager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濱田　端人</cp:lastModifiedBy>
  <cp:lastPrinted>2025-06-05T06:53:19Z</cp:lastPrinted>
  <dcterms:created xsi:type="dcterms:W3CDTF">2006-04-10T23:41:25Z</dcterms:created>
  <dcterms:modified xsi:type="dcterms:W3CDTF">2025-06-05T07:40:10Z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