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W:\08金融\1107利子補給\ホームページ掲載様式（計算式入り）\R8年度\"/>
    </mc:Choice>
  </mc:AlternateContent>
  <xr:revisionPtr revIDLastSave="0" documentId="13_ncr:1_{CAECE8AF-3020-4F31-9BFD-FF587458258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黄色セルを手入力" sheetId="18" r:id="rId1"/>
    <sheet name="手書き用（様式印刷用）" sheetId="21" r:id="rId2"/>
  </sheets>
  <definedNames>
    <definedName name="MOKUJI_61" localSheetId="0">黄色セルを手入力!#REF!</definedName>
    <definedName name="MOKUJI_61" localSheetId="1">'手書き用（様式印刷用）'!#REF!</definedName>
    <definedName name="_xlnm.Print_Area" localSheetId="0">黄色セルを手入力!$A$1:$X$41</definedName>
    <definedName name="_xlnm.Print_Area" localSheetId="1">'手書き用（様式印刷用）'!$A$1:$X$41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8" l="1"/>
  <c r="J21" i="18"/>
  <c r="N40" i="18"/>
  <c r="N39" i="18"/>
  <c r="N38" i="18"/>
  <c r="N37" i="18"/>
  <c r="N36" i="18"/>
  <c r="N35" i="18"/>
  <c r="BB3" i="18"/>
  <c r="BB4" i="18" s="1"/>
  <c r="BB5" i="18" s="1"/>
  <c r="BB6" i="18" s="1"/>
  <c r="AX4" i="18"/>
  <c r="AX5" i="18"/>
  <c r="AX6" i="18"/>
  <c r="AX7" i="18"/>
  <c r="AX8" i="18"/>
  <c r="AX9" i="18"/>
  <c r="AX10" i="18"/>
  <c r="AX11" i="18"/>
  <c r="AX12" i="18"/>
  <c r="AX13" i="18"/>
  <c r="AX14" i="18"/>
  <c r="AX15" i="18"/>
  <c r="AX16" i="18"/>
  <c r="AX17" i="18"/>
  <c r="AX18" i="18"/>
  <c r="AX19" i="18"/>
  <c r="AX20" i="18"/>
  <c r="AX21" i="18"/>
  <c r="AX22" i="18"/>
  <c r="AX23" i="18"/>
  <c r="AX24" i="18"/>
  <c r="AX25" i="18"/>
  <c r="AX26" i="18"/>
  <c r="AX27" i="18"/>
  <c r="AX28" i="18"/>
  <c r="AX29" i="18"/>
  <c r="AX30" i="18"/>
  <c r="AX31" i="18"/>
  <c r="AX32" i="18"/>
  <c r="AX33" i="18"/>
  <c r="AX34" i="18"/>
  <c r="AX35" i="18"/>
  <c r="AX36" i="18"/>
  <c r="AX37" i="18"/>
  <c r="AX38" i="18"/>
  <c r="AX39" i="18"/>
  <c r="AX40" i="18"/>
  <c r="AX41" i="18"/>
  <c r="AX42" i="18"/>
  <c r="AX43" i="18"/>
  <c r="AX44" i="18"/>
  <c r="AX45" i="18"/>
  <c r="AX46" i="18"/>
  <c r="AX47" i="18"/>
  <c r="AX48" i="18"/>
  <c r="AX49" i="18"/>
  <c r="AX50" i="18"/>
  <c r="AX51" i="18"/>
  <c r="AX52" i="18"/>
  <c r="AX53" i="18"/>
  <c r="AX54" i="18"/>
  <c r="AX55" i="18"/>
  <c r="AX56" i="18"/>
  <c r="AX57" i="18"/>
  <c r="AX58" i="18"/>
  <c r="AX59" i="18"/>
  <c r="AX60" i="18"/>
  <c r="AX61" i="18"/>
  <c r="AX62" i="18"/>
  <c r="AX63" i="18"/>
  <c r="AX64" i="18"/>
  <c r="AX65" i="18"/>
  <c r="AX66" i="18"/>
  <c r="AX67" i="18"/>
  <c r="AX68" i="18"/>
  <c r="AX69" i="18"/>
  <c r="AX70" i="18"/>
  <c r="AX71" i="18"/>
  <c r="AX72" i="18"/>
  <c r="AX73" i="18"/>
  <c r="AX74" i="18"/>
  <c r="AX75" i="18"/>
  <c r="AX76" i="18"/>
  <c r="AX77" i="18"/>
  <c r="AX78" i="18"/>
  <c r="AX79" i="18"/>
  <c r="AX80" i="18"/>
  <c r="AX81" i="18"/>
  <c r="AX82" i="18"/>
  <c r="AX83" i="18"/>
  <c r="AX84" i="18"/>
  <c r="AX85" i="18"/>
  <c r="AX86" i="18"/>
  <c r="AX87" i="18"/>
  <c r="AX88" i="18"/>
  <c r="AX89" i="18"/>
  <c r="AX90" i="18"/>
  <c r="AX91" i="18"/>
  <c r="AX92" i="18"/>
  <c r="AX93" i="18"/>
  <c r="AX94" i="18"/>
  <c r="AX95" i="18"/>
  <c r="AX96" i="18"/>
  <c r="AX97" i="18"/>
  <c r="AX98" i="18"/>
  <c r="AX99" i="18"/>
  <c r="AX100" i="18"/>
  <c r="AX101" i="18"/>
  <c r="AX102" i="18"/>
  <c r="AX103" i="18"/>
  <c r="AX104" i="18"/>
  <c r="AX105" i="18"/>
  <c r="AX106" i="18"/>
  <c r="AX107" i="18"/>
  <c r="AX108" i="18"/>
  <c r="AX109" i="18"/>
  <c r="AX110" i="18"/>
  <c r="AX111" i="18"/>
  <c r="AX112" i="18"/>
  <c r="AX113" i="18"/>
  <c r="AX114" i="18"/>
  <c r="AX115" i="18"/>
  <c r="AX116" i="18"/>
  <c r="AX117" i="18"/>
  <c r="AX118" i="18"/>
  <c r="AX119" i="18"/>
  <c r="AX120" i="18"/>
  <c r="AX121" i="18"/>
  <c r="AX122" i="18"/>
  <c r="AX123" i="18"/>
  <c r="AX124" i="18"/>
  <c r="AX125" i="18"/>
  <c r="AX126" i="18"/>
  <c r="AX127" i="18"/>
  <c r="AX128" i="18"/>
  <c r="AX129" i="18"/>
  <c r="AX130" i="18"/>
  <c r="AX131" i="18"/>
  <c r="AX132" i="18"/>
  <c r="AX133" i="18"/>
  <c r="AX134" i="18"/>
  <c r="AX135" i="18"/>
  <c r="AX136" i="18"/>
  <c r="AX137" i="18"/>
  <c r="AX138" i="18"/>
  <c r="AX139" i="18"/>
  <c r="AX140" i="18"/>
  <c r="AX141" i="18"/>
  <c r="AX142" i="18"/>
  <c r="AX143" i="18"/>
  <c r="AX144" i="18"/>
  <c r="AX145" i="18"/>
  <c r="AX146" i="18"/>
  <c r="AX147" i="18"/>
  <c r="AX148" i="18"/>
  <c r="AX149" i="18"/>
  <c r="AX150" i="18"/>
  <c r="AX151" i="18"/>
  <c r="AX152" i="18"/>
  <c r="AX153" i="18"/>
  <c r="AX154" i="18"/>
  <c r="AX155" i="18"/>
  <c r="AX156" i="18"/>
  <c r="AX157" i="18"/>
  <c r="AX158" i="18"/>
  <c r="AX159" i="18"/>
  <c r="AX160" i="18"/>
  <c r="AX161" i="18"/>
  <c r="AX162" i="18"/>
  <c r="AX163" i="18"/>
  <c r="AX164" i="18"/>
  <c r="AX3" i="18"/>
  <c r="AT15" i="18"/>
  <c r="AT16" i="18"/>
  <c r="AT17" i="18"/>
  <c r="AT18" i="18"/>
  <c r="AT19" i="18"/>
  <c r="AT20" i="18"/>
  <c r="AT21" i="18"/>
  <c r="AT22" i="18"/>
  <c r="AT23" i="18"/>
  <c r="AT24" i="18"/>
  <c r="AT25" i="18"/>
  <c r="AT26" i="18"/>
  <c r="AT27" i="18"/>
  <c r="AT28" i="18"/>
  <c r="AT29" i="18"/>
  <c r="AT30" i="18"/>
  <c r="AT31" i="18"/>
  <c r="AT32" i="18"/>
  <c r="AT33" i="18"/>
  <c r="AT34" i="18"/>
  <c r="AT35" i="18"/>
  <c r="AT36" i="18"/>
  <c r="AT37" i="18"/>
  <c r="AT38" i="18"/>
  <c r="AT39" i="18"/>
  <c r="AT40" i="18"/>
  <c r="AT41" i="18"/>
  <c r="AT42" i="18"/>
  <c r="AT43" i="18"/>
  <c r="AT44" i="18"/>
  <c r="AT45" i="18"/>
  <c r="AT46" i="18"/>
  <c r="AT47" i="18"/>
  <c r="AT48" i="18"/>
  <c r="AT49" i="18"/>
  <c r="AT50" i="18"/>
  <c r="AT51" i="18"/>
  <c r="AT52" i="18"/>
  <c r="AT53" i="18"/>
  <c r="AT54" i="18"/>
  <c r="AT55" i="18"/>
  <c r="AT56" i="18"/>
  <c r="AT57" i="18"/>
  <c r="AT58" i="18"/>
  <c r="AT59" i="18"/>
  <c r="AT60" i="18"/>
  <c r="AT61" i="18"/>
  <c r="AT62" i="18"/>
  <c r="AT63" i="18"/>
  <c r="AT64" i="18"/>
  <c r="AT65" i="18"/>
  <c r="AT66" i="18"/>
  <c r="AT67" i="18"/>
  <c r="AT68" i="18"/>
  <c r="AT69" i="18"/>
  <c r="AT70" i="18"/>
  <c r="AT71" i="18"/>
  <c r="AT72" i="18"/>
  <c r="AT73" i="18"/>
  <c r="AT74" i="18"/>
  <c r="AT75" i="18"/>
  <c r="AT76" i="18"/>
  <c r="AT77" i="18"/>
  <c r="AT78" i="18"/>
  <c r="AT79" i="18"/>
  <c r="AT80" i="18"/>
  <c r="AT81" i="18"/>
  <c r="AT82" i="18"/>
  <c r="AT83" i="18"/>
  <c r="AT84" i="18"/>
  <c r="AT85" i="18"/>
  <c r="AT86" i="18"/>
  <c r="AT87" i="18"/>
  <c r="AT88" i="18"/>
  <c r="AT89" i="18"/>
  <c r="AT90" i="18"/>
  <c r="AT91" i="18"/>
  <c r="AT92" i="18"/>
  <c r="AT93" i="18"/>
  <c r="AT94" i="18"/>
  <c r="AT95" i="18"/>
  <c r="AT96" i="18"/>
  <c r="AT97" i="18"/>
  <c r="AT98" i="18"/>
  <c r="AT99" i="18"/>
  <c r="AT100" i="18"/>
  <c r="AT101" i="18"/>
  <c r="AT102" i="18"/>
  <c r="AT103" i="18"/>
  <c r="AT104" i="18"/>
  <c r="AT105" i="18"/>
  <c r="AT106" i="18"/>
  <c r="AT107" i="18"/>
  <c r="AT108" i="18"/>
  <c r="AT109" i="18"/>
  <c r="AT110" i="18"/>
  <c r="AT111" i="18"/>
  <c r="AT112" i="18"/>
  <c r="AT113" i="18"/>
  <c r="AT114" i="18"/>
  <c r="AT115" i="18"/>
  <c r="AT116" i="18"/>
  <c r="AT117" i="18"/>
  <c r="AT118" i="18"/>
  <c r="AT119" i="18"/>
  <c r="AT120" i="18"/>
  <c r="AT121" i="18"/>
  <c r="AT122" i="18"/>
  <c r="AT123" i="18"/>
  <c r="AT124" i="18"/>
  <c r="AT125" i="18"/>
  <c r="AT126" i="18"/>
  <c r="AT127" i="18"/>
  <c r="AT128" i="18"/>
  <c r="AT129" i="18"/>
  <c r="AT130" i="18"/>
  <c r="AT131" i="18"/>
  <c r="AT132" i="18"/>
  <c r="AT133" i="18"/>
  <c r="AT134" i="18"/>
  <c r="AT135" i="18"/>
  <c r="AT136" i="18"/>
  <c r="AT137" i="18"/>
  <c r="AT138" i="18"/>
  <c r="AT139" i="18"/>
  <c r="AT140" i="18"/>
  <c r="AT141" i="18"/>
  <c r="AT142" i="18"/>
  <c r="AT143" i="18"/>
  <c r="AT144" i="18"/>
  <c r="AT145" i="18"/>
  <c r="AT146" i="18"/>
  <c r="AT147" i="18"/>
  <c r="AT148" i="18"/>
  <c r="AT149" i="18"/>
  <c r="AT150" i="18"/>
  <c r="AT151" i="18"/>
  <c r="AT152" i="18"/>
  <c r="AT153" i="18"/>
  <c r="AT154" i="18"/>
  <c r="AT155" i="18"/>
  <c r="AT156" i="18"/>
  <c r="AT157" i="18"/>
  <c r="AT158" i="18"/>
  <c r="AT159" i="18"/>
  <c r="AT160" i="18"/>
  <c r="AT161" i="18"/>
  <c r="AT162" i="18"/>
  <c r="AT163" i="18"/>
  <c r="AT164" i="18"/>
  <c r="AT4" i="18"/>
  <c r="AT5" i="18"/>
  <c r="AT6" i="18"/>
  <c r="AT7" i="18"/>
  <c r="AT8" i="18"/>
  <c r="AT9" i="18"/>
  <c r="AT10" i="18"/>
  <c r="AT11" i="18"/>
  <c r="AT12" i="18"/>
  <c r="AT13" i="18"/>
  <c r="AT14" i="18"/>
  <c r="AT3" i="18"/>
  <c r="BG6" i="18"/>
  <c r="BG4" i="18"/>
  <c r="BG5" i="18"/>
  <c r="BG3" i="18"/>
  <c r="AY147" i="18"/>
  <c r="AY148" i="18"/>
  <c r="AY149" i="18"/>
  <c r="AY150" i="18"/>
  <c r="AY151" i="18"/>
  <c r="AY152" i="18"/>
  <c r="AY153" i="18"/>
  <c r="AY154" i="18"/>
  <c r="AY155" i="18"/>
  <c r="AY156" i="18"/>
  <c r="AY157" i="18"/>
  <c r="AY158" i="18"/>
  <c r="AY159" i="18"/>
  <c r="AY160" i="18"/>
  <c r="AY161" i="18"/>
  <c r="AY162" i="18"/>
  <c r="AY163" i="18"/>
  <c r="AY164" i="18"/>
  <c r="F34" i="18"/>
  <c r="BG7" i="18" l="1"/>
  <c r="J19" i="18" s="1"/>
  <c r="BG8" i="18"/>
  <c r="F37" i="18"/>
  <c r="U23" i="18" l="1"/>
  <c r="F29" i="18"/>
  <c r="L29" i="18" s="1"/>
  <c r="N29" i="18" s="1"/>
  <c r="F30" i="18"/>
  <c r="L30" i="18" s="1"/>
  <c r="N30" i="18" s="1"/>
  <c r="F31" i="18"/>
  <c r="L31" i="18" s="1"/>
  <c r="N31" i="18" s="1"/>
  <c r="L28" i="18"/>
  <c r="N28" i="18" l="1"/>
  <c r="F40" i="18"/>
  <c r="F39" i="18"/>
  <c r="F38" i="18"/>
  <c r="F36" i="18"/>
  <c r="F35" i="18"/>
  <c r="F33" i="18"/>
  <c r="L33" i="18" s="1"/>
  <c r="N33" i="18" s="1"/>
  <c r="F32" i="18"/>
  <c r="L32" i="18" s="1"/>
  <c r="N32" i="18" s="1"/>
  <c r="P19" i="21" l="1"/>
  <c r="P19" i="18" l="1"/>
  <c r="L34" i="18" l="1"/>
  <c r="N34" i="18" l="1"/>
  <c r="N41" i="18" s="1"/>
  <c r="S22" i="18" s="1"/>
  <c r="L41" i="18"/>
  <c r="O23" i="18" s="1"/>
  <c r="L35" i="18"/>
  <c r="L36" i="18" l="1"/>
  <c r="L37" i="18" l="1"/>
  <c r="L38" i="18" l="1"/>
  <c r="L40" i="18" l="1"/>
  <c r="L39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宮澤　晴紀</author>
    <author>濱田　端人</author>
  </authors>
  <commentList>
    <comment ref="AN2" authorId="0" shapeId="0" xr:uid="{C7BE54F1-8508-450F-AE4F-D6E2DC452A78}">
      <text>
        <r>
          <rPr>
            <b/>
            <sz val="9"/>
            <color indexed="81"/>
            <rFont val="MS P ゴシック"/>
            <family val="3"/>
            <charset val="128"/>
          </rPr>
          <t>（例）
R6年度：2025/4/1
各年度の始期を入力
【更新作業】
A4:B10をコピー
A3セルに値貼り付け
A10及びB10セルに最新年度分を入力</t>
        </r>
      </text>
    </comment>
    <comment ref="AP2" authorId="0" shapeId="0" xr:uid="{325E40E5-30CA-457D-A8D2-520F98E53A93}">
      <text>
        <r>
          <rPr>
            <b/>
            <sz val="9"/>
            <color indexed="81"/>
            <rFont val="MS P ゴシック"/>
            <family val="3"/>
            <charset val="128"/>
          </rPr>
          <t>【更新作業】
C2セルのリンク先に飛ぶと、政府サイトから国民の休日情報（CSVファイル）をDLできるので、当該データのうち、前年10月1日から当該年9月30日までの祝日情報をコピーし、値貼り付け。
また、銀行法施行令に定めがある12/31～1/3は銀行の休日のため手入力して追加すること</t>
        </r>
      </text>
    </comment>
    <comment ref="Q5" authorId="0" shapeId="0" xr:uid="{EA1EA732-3D39-4EC9-91FD-1E3EF671E27E}">
      <text>
        <r>
          <rPr>
            <b/>
            <sz val="9"/>
            <color indexed="81"/>
            <rFont val="MS P ゴシック"/>
            <family val="3"/>
            <charset val="128"/>
          </rPr>
          <t>請求年月日
プルダウンから選択</t>
        </r>
      </text>
    </comment>
    <comment ref="J16" authorId="1" shapeId="0" xr:uid="{7ADBA10E-A683-4531-833B-FC4755BAC71F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J17" authorId="0" shapeId="0" xr:uid="{E9C58A60-0283-4037-A413-45480407A6DF}">
      <text>
        <r>
          <rPr>
            <b/>
            <sz val="9"/>
            <color indexed="81"/>
            <rFont val="MS P ゴシック"/>
            <family val="3"/>
            <charset val="128"/>
          </rPr>
          <t>●●年●●月●●日</t>
        </r>
      </text>
    </comment>
    <comment ref="M19" authorId="1" shapeId="0" xr:uid="{8C1170D2-79BB-49B2-B550-69E1389622FD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P20" authorId="0" shapeId="0" xr:uid="{D827D0A1-7D34-4870-A084-93CF2B8E090A}">
      <text>
        <r>
          <rPr>
            <b/>
            <sz val="9"/>
            <color indexed="81"/>
            <rFont val="MS P ゴシック"/>
            <family val="3"/>
            <charset val="128"/>
          </rPr>
          <t>●●年●●月●●日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宮澤　晴紀</author>
  </authors>
  <commentList>
    <comment ref="S5" authorId="0" shapeId="0" xr:uid="{C3860117-C03C-44C1-9DE5-8A5C50222461}">
      <text>
        <r>
          <rPr>
            <b/>
            <sz val="9"/>
            <color indexed="81"/>
            <rFont val="MS P ゴシック"/>
            <family val="3"/>
            <charset val="128"/>
          </rPr>
          <t>請求年月日</t>
        </r>
      </text>
    </comment>
    <comment ref="J17" authorId="0" shapeId="0" xr:uid="{EF69AC82-316F-42A5-B991-AB3FC4450008}">
      <text>
        <r>
          <rPr>
            <b/>
            <sz val="9"/>
            <color indexed="81"/>
            <rFont val="MS P ゴシック"/>
            <family val="3"/>
            <charset val="128"/>
          </rPr>
          <t>●●年●●月●●日</t>
        </r>
      </text>
    </comment>
    <comment ref="P20" authorId="0" shapeId="0" xr:uid="{15BFD422-2B1F-4107-9072-79839DF2F585}">
      <text>
        <r>
          <rPr>
            <b/>
            <sz val="9"/>
            <color indexed="81"/>
            <rFont val="MS P ゴシック"/>
            <family val="3"/>
            <charset val="128"/>
          </rPr>
          <t>●●年●●月●●日</t>
        </r>
      </text>
    </comment>
  </commentList>
</comments>
</file>

<file path=xl/sharedStrings.xml><?xml version="1.0" encoding="utf-8"?>
<sst xmlns="http://schemas.openxmlformats.org/spreadsheetml/2006/main" count="740" uniqueCount="97">
  <si>
    <t>様式第６号の２（第７条関係）</t>
  </si>
  <si>
    <t>利子補給金交付請求書(貸付金融機関用)</t>
  </si>
  <si>
    <t>我孫子市長あて</t>
  </si>
  <si>
    <t>資金の種類</t>
  </si>
  <si>
    <t>貸付実行日
及び貸付金額</t>
  </si>
  <si>
    <t>円</t>
  </si>
  <si>
    <t>から</t>
  </si>
  <si>
    <t>まで</t>
  </si>
  <si>
    <t>利子補給金交付請求額</t>
  </si>
  <si>
    <t>日間</t>
  </si>
  <si>
    <t>年利</t>
  </si>
  <si>
    <t>％</t>
  </si>
  <si>
    <t>利子補給金明細</t>
  </si>
  <si>
    <t>自</t>
  </si>
  <si>
    <t>至</t>
  </si>
  <si>
    <t>合　　　計</t>
  </si>
  <si>
    <t>貸付金融機関(長)名　</t>
  </si>
  <si>
    <t>　</t>
  </si>
  <si>
    <t>交付を受けようとする者
の氏名又は名称</t>
  </si>
  <si>
    <t>日付</t>
    <rPh sb="0" eb="2">
      <t>ヒヅケ</t>
    </rPh>
    <phoneticPr fontId="5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</si>
  <si>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5"/>
  </si>
  <si>
    <t>資金の種類</t>
    <rPh sb="0" eb="2">
      <t>シキン</t>
    </rPh>
    <rPh sb="3" eb="5">
      <t>シュルイ</t>
    </rPh>
    <phoneticPr fontId="5"/>
  </si>
  <si>
    <t>運転資金</t>
    <rPh sb="0" eb="4">
      <t>ウンテンシキン</t>
    </rPh>
    <phoneticPr fontId="5"/>
  </si>
  <si>
    <t>設備資金</t>
    <rPh sb="0" eb="2">
      <t>セツビ</t>
    </rPh>
    <rPh sb="2" eb="4">
      <t>シキン</t>
    </rPh>
    <phoneticPr fontId="5"/>
  </si>
  <si>
    <t>小口零細企業資金（運転）</t>
    <rPh sb="0" eb="8">
      <t>コグチレイサイキギョウシキン</t>
    </rPh>
    <rPh sb="9" eb="11">
      <t>ウンテン</t>
    </rPh>
    <phoneticPr fontId="5"/>
  </si>
  <si>
    <t>小口零細企業資金（設備）</t>
    <rPh sb="0" eb="8">
      <t>コグチレイサイキギョウシキン</t>
    </rPh>
    <rPh sb="9" eb="11">
      <t>セツビ</t>
    </rPh>
    <phoneticPr fontId="5"/>
  </si>
  <si>
    <t>創業支援資金（運転）</t>
    <rPh sb="0" eb="2">
      <t>ソウギョウ</t>
    </rPh>
    <rPh sb="2" eb="4">
      <t>シエン</t>
    </rPh>
    <rPh sb="4" eb="6">
      <t>シキン</t>
    </rPh>
    <rPh sb="7" eb="9">
      <t>ウンテン</t>
    </rPh>
    <phoneticPr fontId="5"/>
  </si>
  <si>
    <t>創業支援資金（設備）</t>
    <rPh sb="0" eb="2">
      <t>ソウギョウ</t>
    </rPh>
    <rPh sb="2" eb="4">
      <t>シエン</t>
    </rPh>
    <rPh sb="4" eb="6">
      <t>シキン</t>
    </rPh>
    <rPh sb="7" eb="9">
      <t>セツビ</t>
    </rPh>
    <phoneticPr fontId="5"/>
  </si>
  <si>
    <t>貸付期間</t>
    <rPh sb="0" eb="2">
      <t>カシツケ</t>
    </rPh>
    <rPh sb="2" eb="4">
      <t>キカン</t>
    </rPh>
    <phoneticPr fontId="5"/>
  </si>
  <si>
    <t>から</t>
    <phoneticPr fontId="5"/>
  </si>
  <si>
    <t>まで</t>
    <phoneticPr fontId="5"/>
  </si>
  <si>
    <t>基準日設定</t>
    <rPh sb="0" eb="3">
      <t>キジュンビ</t>
    </rPh>
    <rPh sb="3" eb="5">
      <t>セッテイ</t>
    </rPh>
    <phoneticPr fontId="5"/>
  </si>
  <si>
    <t>大型店進出対策資金（運転）</t>
    <rPh sb="0" eb="9">
      <t>オオガタテンシンシュツタイサクシキン</t>
    </rPh>
    <rPh sb="10" eb="12">
      <t>ウンテン</t>
    </rPh>
    <phoneticPr fontId="5"/>
  </si>
  <si>
    <t>大型店進出対策資金（設備）</t>
    <rPh sb="0" eb="9">
      <t>オオガタテンシンシュツタイサクシキン</t>
    </rPh>
    <rPh sb="10" eb="12">
      <t>セツビ</t>
    </rPh>
    <phoneticPr fontId="5"/>
  </si>
  <si>
    <t>小児科支援資金（運転）</t>
    <rPh sb="0" eb="7">
      <t>ショウニカシエンシキン</t>
    </rPh>
    <rPh sb="8" eb="10">
      <t>ウンテン</t>
    </rPh>
    <phoneticPr fontId="5"/>
  </si>
  <si>
    <t>小児科支援資金（設備）</t>
    <rPh sb="0" eb="7">
      <t>ショウニカシエンシキン</t>
    </rPh>
    <rPh sb="8" eb="10">
      <t>セツビ</t>
    </rPh>
    <phoneticPr fontId="5"/>
  </si>
  <si>
    <t>H31年度</t>
    <rPh sb="3" eb="5">
      <t>ネンド</t>
    </rPh>
    <phoneticPr fontId="5"/>
  </si>
  <si>
    <t>R2年度</t>
    <rPh sb="2" eb="4">
      <t>ネンド</t>
    </rPh>
    <phoneticPr fontId="5"/>
  </si>
  <si>
    <t>R3年度</t>
    <rPh sb="2" eb="4">
      <t>ネンド</t>
    </rPh>
    <phoneticPr fontId="5"/>
  </si>
  <si>
    <t>R4年度</t>
    <rPh sb="2" eb="4">
      <t>ネンド</t>
    </rPh>
    <phoneticPr fontId="5"/>
  </si>
  <si>
    <t>R5年度</t>
    <rPh sb="2" eb="4">
      <t>ネンド</t>
    </rPh>
    <phoneticPr fontId="5"/>
  </si>
  <si>
    <t>R6年度</t>
    <rPh sb="2" eb="4">
      <t>ネンド</t>
    </rPh>
    <phoneticPr fontId="5"/>
  </si>
  <si>
    <t>請求者の住所又は所在地</t>
    <rPh sb="0" eb="2">
      <t>セイキュウ</t>
    </rPh>
    <rPh sb="2" eb="3">
      <t>シャ</t>
    </rPh>
    <rPh sb="4" eb="6">
      <t>ジュウショ</t>
    </rPh>
    <rPh sb="6" eb="7">
      <t>マタ</t>
    </rPh>
    <rPh sb="8" eb="11">
      <t>ショザイチ</t>
    </rPh>
    <phoneticPr fontId="5"/>
  </si>
  <si>
    <t>毎月支払日</t>
    <rPh sb="0" eb="5">
      <t>マイツキシハライビ</t>
    </rPh>
    <phoneticPr fontId="5"/>
  </si>
  <si>
    <t>うるう年</t>
    <rPh sb="3" eb="4">
      <t>ドシ</t>
    </rPh>
    <phoneticPr fontId="5"/>
  </si>
  <si>
    <t>R7年度</t>
    <rPh sb="2" eb="4">
      <t>ネンド</t>
    </rPh>
    <phoneticPr fontId="5"/>
  </si>
  <si>
    <t>月</t>
    <rPh sb="0" eb="1">
      <t>ツキ</t>
    </rPh>
    <phoneticPr fontId="5"/>
  </si>
  <si>
    <t>H30年度</t>
    <rPh sb="3" eb="5">
      <t>ネンド</t>
    </rPh>
    <phoneticPr fontId="5"/>
  </si>
  <si>
    <t>貸付利率及び貸付期間</t>
    <rPh sb="0" eb="2">
      <t>カシツケ</t>
    </rPh>
    <rPh sb="2" eb="4">
      <t>リリツ</t>
    </rPh>
    <rPh sb="4" eb="5">
      <t>オヨ</t>
    </rPh>
    <phoneticPr fontId="5"/>
  </si>
  <si>
    <t>手入力シート</t>
    <rPh sb="0" eb="3">
      <t>テニュウリョク</t>
    </rPh>
    <phoneticPr fontId="5"/>
  </si>
  <si>
    <r>
      <t>貸付利率</t>
    </r>
    <r>
      <rPr>
        <b/>
        <sz val="11"/>
        <color rgb="FFFF0000"/>
        <rFont val="ＭＳ Ｐゴシック"/>
        <family val="3"/>
        <charset val="128"/>
      </rPr>
      <t>（年度切り替え時のズレに注意）</t>
    </r>
    <rPh sb="0" eb="2">
      <t>カシツケ</t>
    </rPh>
    <rPh sb="2" eb="4">
      <t>リリツ</t>
    </rPh>
    <rPh sb="5" eb="7">
      <t>ネンド</t>
    </rPh>
    <rPh sb="7" eb="8">
      <t>キ</t>
    </rPh>
    <rPh sb="9" eb="10">
      <t>カ</t>
    </rPh>
    <rPh sb="11" eb="12">
      <t>ジ</t>
    </rPh>
    <rPh sb="16" eb="18">
      <t>チュウイ</t>
    </rPh>
    <phoneticPr fontId="5"/>
  </si>
  <si>
    <r>
      <t>利子補給率</t>
    </r>
    <r>
      <rPr>
        <b/>
        <sz val="11"/>
        <color rgb="FFFF0000"/>
        <rFont val="ＭＳ Ｐゴシック"/>
        <family val="3"/>
        <charset val="128"/>
      </rPr>
      <t>（年度切り替え時のズレに注意）</t>
    </r>
    <rPh sb="0" eb="5">
      <t>リシホキュウリツ</t>
    </rPh>
    <phoneticPr fontId="5"/>
  </si>
  <si>
    <t>必要に応じて更新するもの</t>
    <rPh sb="0" eb="2">
      <t>ヒツヨウ</t>
    </rPh>
    <rPh sb="3" eb="4">
      <t>オウ</t>
    </rPh>
    <rPh sb="6" eb="8">
      <t>コウシン</t>
    </rPh>
    <phoneticPr fontId="5"/>
  </si>
  <si>
    <t>原則、更新不要のもの</t>
    <rPh sb="0" eb="2">
      <t>ゲンソク</t>
    </rPh>
    <rPh sb="3" eb="5">
      <t>コウシン</t>
    </rPh>
    <rPh sb="5" eb="7">
      <t>フヨウ</t>
    </rPh>
    <phoneticPr fontId="5"/>
  </si>
  <si>
    <t>判定用</t>
    <rPh sb="0" eb="3">
      <t>ハンテイヨウ</t>
    </rPh>
    <phoneticPr fontId="5"/>
  </si>
  <si>
    <t>基準日の区分（A)</t>
    <rPh sb="0" eb="3">
      <t>キジュンビ</t>
    </rPh>
    <rPh sb="4" eb="6">
      <t>クブン</t>
    </rPh>
    <phoneticPr fontId="5"/>
  </si>
  <si>
    <t>貸付期間の区分（B)</t>
    <rPh sb="0" eb="4">
      <t>カシツケキカン</t>
    </rPh>
    <rPh sb="5" eb="7">
      <t>クブン</t>
    </rPh>
    <phoneticPr fontId="5"/>
  </si>
  <si>
    <t>資金の種類の区分（C)</t>
    <rPh sb="0" eb="2">
      <t>シキン</t>
    </rPh>
    <rPh sb="3" eb="5">
      <t>シュルイ</t>
    </rPh>
    <rPh sb="6" eb="8">
      <t>クブン</t>
    </rPh>
    <phoneticPr fontId="5"/>
  </si>
  <si>
    <t>利子補給の区分（D)</t>
    <rPh sb="0" eb="4">
      <t>リシホキュウ</t>
    </rPh>
    <rPh sb="5" eb="7">
      <t>クブン</t>
    </rPh>
    <phoneticPr fontId="5"/>
  </si>
  <si>
    <t>貸付利率算出用の区分　（A)＆（C)＆（B)</t>
    <rPh sb="0" eb="2">
      <t>カシツケ</t>
    </rPh>
    <rPh sb="2" eb="4">
      <t>リリツ</t>
    </rPh>
    <rPh sb="4" eb="6">
      <t>サンシュツ</t>
    </rPh>
    <rPh sb="6" eb="7">
      <t>ヨウ</t>
    </rPh>
    <rPh sb="8" eb="10">
      <t>クブン</t>
    </rPh>
    <phoneticPr fontId="5"/>
  </si>
  <si>
    <t>利子補給率算出用の区分　（A)＆（D)＆（B）</t>
    <rPh sb="0" eb="5">
      <t>リシホキュウリツ</t>
    </rPh>
    <rPh sb="5" eb="7">
      <t>サンシュツ</t>
    </rPh>
    <rPh sb="7" eb="8">
      <t>ヨウ</t>
    </rPh>
    <rPh sb="9" eb="11">
      <t>クブン</t>
    </rPh>
    <phoneticPr fontId="5"/>
  </si>
  <si>
    <t>銀行の休日</t>
    <rPh sb="0" eb="2">
      <t>ギンコウ</t>
    </rPh>
    <rPh sb="3" eb="5">
      <t>キュウジツ</t>
    </rPh>
    <phoneticPr fontId="5"/>
  </si>
  <si>
    <t>↑昇順↑</t>
    <rPh sb="1" eb="3">
      <t>ショウジュン</t>
    </rPh>
    <phoneticPr fontId="5"/>
  </si>
  <si>
    <t>毎年度更新するもの（更新方法はコメント参照）</t>
    <rPh sb="0" eb="3">
      <t>マイネンド</t>
    </rPh>
    <rPh sb="3" eb="5">
      <t>コウシン</t>
    </rPh>
    <rPh sb="10" eb="12">
      <t>コウシン</t>
    </rPh>
    <rPh sb="12" eb="14">
      <t>ホウホウ</t>
    </rPh>
    <rPh sb="19" eb="21">
      <t>サンショウ</t>
    </rPh>
    <phoneticPr fontId="5"/>
  </si>
  <si>
    <t>月</t>
    <rPh sb="0" eb="1">
      <t>ツキ</t>
    </rPh>
    <phoneticPr fontId="5"/>
  </si>
  <si>
    <t>貸付利率及び貸付期間</t>
    <rPh sb="0" eb="5">
      <t>カシツケリリツオヨ</t>
    </rPh>
    <phoneticPr fontId="5"/>
  </si>
  <si>
    <t>備　　考</t>
    <phoneticPr fontId="5"/>
  </si>
  <si>
    <t>利子補給金額(円)</t>
    <phoneticPr fontId="5"/>
  </si>
  <si>
    <t>年　月　日</t>
    <rPh sb="0" eb="1">
      <t>ネン</t>
    </rPh>
    <rPh sb="2" eb="3">
      <t>ガツ</t>
    </rPh>
    <rPh sb="4" eb="5">
      <t>ニチ</t>
    </rPh>
    <phoneticPr fontId="5"/>
  </si>
  <si>
    <t>年　 　％</t>
    <rPh sb="0" eb="1">
      <t>ネン</t>
    </rPh>
    <phoneticPr fontId="5"/>
  </si>
  <si>
    <t>元金(残金)(円)</t>
    <rPh sb="7" eb="8">
      <t>エン</t>
    </rPh>
    <phoneticPr fontId="5"/>
  </si>
  <si>
    <t>　中小企業資金融資に係る利子補給金の交付について、我孫子市中小企業資金融</t>
    <phoneticPr fontId="5"/>
  </si>
  <si>
    <t>資条例施行規則第８条の規定により、請求者から利子補給金の請求及び受領の権</t>
    <phoneticPr fontId="5"/>
  </si>
  <si>
    <t>限に係る委任を受けたので、次のとおり請求します。</t>
    <phoneticPr fontId="5"/>
  </si>
  <si>
    <t>日数(日)</t>
    <phoneticPr fontId="5"/>
  </si>
  <si>
    <t>期　　 　間</t>
    <phoneticPr fontId="5"/>
  </si>
  <si>
    <t>R8年度</t>
    <rPh sb="2" eb="4">
      <t>ネンド</t>
    </rPh>
    <phoneticPr fontId="5"/>
  </si>
  <si>
    <t>平成30年度</t>
    <rPh sb="0" eb="2">
      <t>ヘイセイ</t>
    </rPh>
    <rPh sb="4" eb="5">
      <t>ネン</t>
    </rPh>
    <rPh sb="5" eb="6">
      <t>ド</t>
    </rPh>
    <phoneticPr fontId="5"/>
  </si>
  <si>
    <t>創業以外</t>
    <rPh sb="0" eb="2">
      <t>ソウギョウ</t>
    </rPh>
    <rPh sb="2" eb="4">
      <t>イガイ</t>
    </rPh>
    <phoneticPr fontId="5"/>
  </si>
  <si>
    <t>創業</t>
    <rPh sb="0" eb="2">
      <t>ソウギョウ</t>
    </rPh>
    <phoneticPr fontId="5"/>
  </si>
  <si>
    <t>12月以内</t>
    <rPh sb="2" eb="3">
      <t>ツキ</t>
    </rPh>
    <rPh sb="3" eb="5">
      <t>イナイ</t>
    </rPh>
    <phoneticPr fontId="5"/>
  </si>
  <si>
    <t>12月以内超36月以内</t>
    <rPh sb="5" eb="6">
      <t>チョウ</t>
    </rPh>
    <rPh sb="8" eb="9">
      <t>ツキ</t>
    </rPh>
    <rPh sb="9" eb="11">
      <t>イナイ</t>
    </rPh>
    <phoneticPr fontId="5"/>
  </si>
  <si>
    <t>36月超60月以内</t>
    <rPh sb="3" eb="4">
      <t>チョウ</t>
    </rPh>
    <rPh sb="6" eb="7">
      <t>ツキ</t>
    </rPh>
    <phoneticPr fontId="5"/>
  </si>
  <si>
    <t>60月超84月以内</t>
    <rPh sb="3" eb="4">
      <t>チョウ</t>
    </rPh>
    <rPh sb="6" eb="7">
      <t>ツキ</t>
    </rPh>
    <phoneticPr fontId="5"/>
  </si>
  <si>
    <t>平成31年度</t>
    <rPh sb="0" eb="2">
      <t>ヘイセイ</t>
    </rPh>
    <rPh sb="4" eb="5">
      <t>ネン</t>
    </rPh>
    <rPh sb="5" eb="6">
      <t>ド</t>
    </rPh>
    <phoneticPr fontId="5"/>
  </si>
  <si>
    <t>令和2年度</t>
    <rPh sb="0" eb="2">
      <t>レイワ</t>
    </rPh>
    <rPh sb="3" eb="4">
      <t>ネン</t>
    </rPh>
    <rPh sb="4" eb="5">
      <t>ド</t>
    </rPh>
    <phoneticPr fontId="5"/>
  </si>
  <si>
    <t>令和3年度</t>
    <rPh sb="0" eb="2">
      <t>レイワ</t>
    </rPh>
    <rPh sb="3" eb="4">
      <t>ネン</t>
    </rPh>
    <rPh sb="4" eb="5">
      <t>ド</t>
    </rPh>
    <phoneticPr fontId="5"/>
  </si>
  <si>
    <t>令和4年度</t>
    <rPh sb="0" eb="2">
      <t>レイワ</t>
    </rPh>
    <rPh sb="3" eb="4">
      <t>ネン</t>
    </rPh>
    <rPh sb="4" eb="5">
      <t>ド</t>
    </rPh>
    <phoneticPr fontId="5"/>
  </si>
  <si>
    <t>令和5年度</t>
    <rPh sb="0" eb="2">
      <t>レイワ</t>
    </rPh>
    <rPh sb="3" eb="4">
      <t>ネン</t>
    </rPh>
    <rPh sb="4" eb="5">
      <t>ド</t>
    </rPh>
    <phoneticPr fontId="5"/>
  </si>
  <si>
    <t>令和6年度</t>
    <rPh sb="0" eb="2">
      <t>レイワ</t>
    </rPh>
    <rPh sb="3" eb="4">
      <t>ネン</t>
    </rPh>
    <rPh sb="4" eb="5">
      <t>ド</t>
    </rPh>
    <phoneticPr fontId="5"/>
  </si>
  <si>
    <t>令和7年度</t>
    <rPh sb="0" eb="2">
      <t>レイワ</t>
    </rPh>
    <rPh sb="3" eb="4">
      <t>ネン</t>
    </rPh>
    <rPh sb="4" eb="5">
      <t>ド</t>
    </rPh>
    <phoneticPr fontId="5"/>
  </si>
  <si>
    <t>令和8年度</t>
    <rPh sb="0" eb="2">
      <t>レイワ</t>
    </rPh>
    <rPh sb="3" eb="4">
      <t>ネン</t>
    </rPh>
    <rPh sb="4" eb="5">
      <t>ド</t>
    </rPh>
    <phoneticPr fontId="5"/>
  </si>
  <si>
    <t>運転</t>
    <rPh sb="0" eb="2">
      <t>ウンテン</t>
    </rPh>
    <phoneticPr fontId="5"/>
  </si>
  <si>
    <t>設備</t>
    <rPh sb="0" eb="2">
      <t>セツビ</t>
    </rPh>
    <phoneticPr fontId="5"/>
  </si>
  <si>
    <t>創業運転</t>
    <rPh sb="0" eb="2">
      <t>ソウギョウ</t>
    </rPh>
    <rPh sb="2" eb="4">
      <t>ウンテン</t>
    </rPh>
    <phoneticPr fontId="5"/>
  </si>
  <si>
    <t>創業設備</t>
    <rPh sb="0" eb="2">
      <t>ソウギョウ</t>
    </rPh>
    <rPh sb="2" eb="4">
      <t>セツビ</t>
    </rPh>
    <phoneticPr fontId="5"/>
  </si>
  <si>
    <t>全額補給</t>
    <rPh sb="0" eb="2">
      <t>ゼンガク</t>
    </rPh>
    <rPh sb="2" eb="4">
      <t>ホキュウ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</si>
</sst>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[$-411]ggge&quot;年&quot;m&quot;月&quot;d&quot;日&quot;;@"/>
    <numFmt numFmtId="178" formatCode="0.00_);[Red]\(0.00\)"/>
  </numFmts>
  <fonts count="14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u/>
      <sz val="11"/>
      <color theme="10"/>
      <name val="ＭＳ Ｐゴシック"/>
      <family val="3"/>
      <charset val="128"/>
    </font>
    <font>
      <sz val="12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0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4" xfId="0" applyFont="1" applyBorder="1">
      <alignment vertical="center"/>
    </xf>
    <xf numFmtId="0" fontId="1" fillId="0" borderId="1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>
      <alignment vertical="center"/>
    </xf>
    <xf numFmtId="0" fontId="2" fillId="0" borderId="11" xfId="0" applyFont="1" applyBorder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12" fillId="2" borderId="8" xfId="2" applyFont="1" applyFill="1" applyBorder="1" applyAlignment="1" applyProtection="1">
      <alignment horizontal="center" vertical="center"/>
      <protection locked="0"/>
    </xf>
    <xf numFmtId="0" fontId="0" fillId="10" borderId="8" xfId="0" applyFill="1" applyBorder="1" applyAlignment="1" applyProtection="1">
      <alignment horizontal="center" vertical="center"/>
      <protection locked="0"/>
    </xf>
    <xf numFmtId="14" fontId="0" fillId="10" borderId="1" xfId="0" applyNumberFormat="1" applyFill="1" applyBorder="1" applyAlignment="1" applyProtection="1">
      <alignment horizontal="center" vertical="center"/>
      <protection locked="0"/>
    </xf>
    <xf numFmtId="14" fontId="0" fillId="10" borderId="8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>
      <alignment vertical="center"/>
    </xf>
    <xf numFmtId="0" fontId="6" fillId="1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14" fontId="6" fillId="5" borderId="3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0" xfId="2" applyFont="1" applyAlignment="1" applyProtection="1">
      <alignment horizontal="center" vertical="top"/>
      <protection locked="0"/>
    </xf>
    <xf numFmtId="177" fontId="0" fillId="0" borderId="0" xfId="0" applyNumberFormat="1" applyProtection="1">
      <alignment vertical="center"/>
      <protection locked="0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horizontal="center" vertical="top"/>
    </xf>
    <xf numFmtId="178" fontId="0" fillId="0" borderId="0" xfId="0" applyNumberFormat="1">
      <alignment vertical="center"/>
    </xf>
    <xf numFmtId="0" fontId="0" fillId="0" borderId="8" xfId="0" applyBorder="1">
      <alignment vertical="center"/>
    </xf>
    <xf numFmtId="178" fontId="0" fillId="10" borderId="8" xfId="0" applyNumberFormat="1" applyFill="1" applyBorder="1" applyProtection="1">
      <alignment vertical="center"/>
      <protection locked="0"/>
    </xf>
    <xf numFmtId="178" fontId="0" fillId="0" borderId="8" xfId="0" applyNumberFormat="1" applyBorder="1">
      <alignment vertical="center"/>
    </xf>
    <xf numFmtId="178" fontId="0" fillId="10" borderId="11" xfId="0" applyNumberFormat="1" applyFill="1" applyBorder="1" applyAlignment="1" applyProtection="1">
      <alignment horizontal="center" vertical="center"/>
      <protection locked="0"/>
    </xf>
    <xf numFmtId="178" fontId="0" fillId="10" borderId="9" xfId="0" applyNumberFormat="1" applyFill="1" applyBorder="1" applyAlignment="1" applyProtection="1">
      <alignment horizontal="center" vertical="center"/>
      <protection locked="0"/>
    </xf>
    <xf numFmtId="178" fontId="0" fillId="0" borderId="9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14" borderId="2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10" fillId="7" borderId="0" xfId="0" applyFont="1" applyFill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2" fillId="0" borderId="0" xfId="0" applyFont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8" fontId="2" fillId="0" borderId="8" xfId="1" applyNumberFormat="1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38" fontId="2" fillId="0" borderId="1" xfId="1" applyNumberFormat="1" applyFont="1" applyFill="1" applyBorder="1" applyAlignment="1" applyProtection="1">
      <alignment horizontal="center" vertical="center" shrinkToFit="1"/>
      <protection locked="0"/>
    </xf>
    <xf numFmtId="38" fontId="0" fillId="0" borderId="2" xfId="1" applyNumberFormat="1" applyFont="1" applyFill="1" applyBorder="1" applyAlignment="1" applyProtection="1">
      <alignment horizontal="center" vertical="center" shrinkToFit="1"/>
      <protection locked="0"/>
    </xf>
    <xf numFmtId="38" fontId="0" fillId="0" borderId="9" xfId="1" applyNumberFormat="1" applyFont="1" applyFill="1" applyBorder="1" applyAlignment="1" applyProtection="1">
      <alignment horizontal="center" vertical="center" shrinkToFit="1"/>
      <protection locked="0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 shrinkToFit="1"/>
    </xf>
    <xf numFmtId="176" fontId="2" fillId="0" borderId="9" xfId="0" applyNumberFormat="1" applyFont="1" applyBorder="1" applyAlignment="1">
      <alignment horizontal="center" vertical="center" shrinkToFit="1"/>
    </xf>
    <xf numFmtId="176" fontId="2" fillId="0" borderId="8" xfId="0" applyNumberFormat="1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>
      <alignment horizontal="center" vertical="center" shrinkToFit="1"/>
    </xf>
    <xf numFmtId="38" fontId="2" fillId="0" borderId="1" xfId="1" applyNumberFormat="1" applyFont="1" applyFill="1" applyBorder="1" applyAlignment="1" applyProtection="1">
      <alignment horizontal="center" vertical="center" shrinkToFit="1"/>
    </xf>
    <xf numFmtId="38" fontId="2" fillId="0" borderId="2" xfId="1" applyNumberFormat="1" applyFont="1" applyFill="1" applyBorder="1" applyAlignment="1" applyProtection="1">
      <alignment horizontal="center" vertical="center" shrinkToFit="1"/>
    </xf>
    <xf numFmtId="38" fontId="2" fillId="0" borderId="9" xfId="1" applyNumberFormat="1" applyFont="1" applyFill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38" fontId="2" fillId="0" borderId="2" xfId="1" applyNumberFormat="1" applyFont="1" applyFill="1" applyBorder="1" applyAlignment="1" applyProtection="1">
      <alignment horizontal="center" vertical="center" shrinkToFit="1"/>
      <protection locked="0"/>
    </xf>
    <xf numFmtId="38" fontId="2" fillId="0" borderId="9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38" fontId="2" fillId="0" borderId="8" xfId="1" applyNumberFormat="1" applyFont="1" applyFill="1" applyBorder="1" applyAlignment="1" applyProtection="1">
      <alignment horizontal="center" vertical="center" shrinkToFit="1"/>
      <protection locked="0"/>
    </xf>
    <xf numFmtId="176" fontId="2" fillId="0" borderId="1" xfId="0" applyNumberFormat="1" applyFont="1" applyBorder="1" applyAlignment="1" applyProtection="1">
      <alignment horizontal="center" vertical="center" shrinkToFit="1"/>
      <protection locked="0"/>
    </xf>
    <xf numFmtId="176" fontId="2" fillId="0" borderId="2" xfId="0" applyNumberFormat="1" applyFont="1" applyBorder="1" applyAlignment="1" applyProtection="1">
      <alignment horizontal="center" vertical="center" shrinkToFit="1"/>
      <protection locked="0"/>
    </xf>
    <xf numFmtId="176" fontId="2" fillId="0" borderId="9" xfId="0" applyNumberFormat="1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>
      <alignment horizontal="distributed" vertical="center" wrapText="1"/>
    </xf>
    <xf numFmtId="0" fontId="0" fillId="0" borderId="4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177" fontId="2" fillId="0" borderId="3" xfId="0" applyNumberFormat="1" applyFont="1" applyBorder="1" applyAlignment="1">
      <alignment horizontal="right" vertical="center" wrapText="1"/>
    </xf>
    <xf numFmtId="177" fontId="2" fillId="0" borderId="4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/>
    </xf>
    <xf numFmtId="177" fontId="2" fillId="0" borderId="7" xfId="0" applyNumberFormat="1" applyFont="1" applyBorder="1" applyAlignment="1">
      <alignment horizontal="right" vertical="center" wrapText="1"/>
    </xf>
    <xf numFmtId="177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38" fontId="2" fillId="0" borderId="0" xfId="1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38" fontId="2" fillId="0" borderId="6" xfId="1" applyNumberFormat="1" applyFont="1" applyFill="1" applyBorder="1" applyAlignment="1" applyProtection="1">
      <alignment vertical="center"/>
    </xf>
    <xf numFmtId="0" fontId="0" fillId="0" borderId="6" xfId="0" applyBorder="1">
      <alignment vertical="center"/>
    </xf>
    <xf numFmtId="40" fontId="2" fillId="0" borderId="6" xfId="1" applyFont="1" applyFill="1" applyBorder="1" applyAlignment="1" applyProtection="1">
      <alignment horizontal="center" vertical="center" shrinkToFit="1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distributed" vertical="center" wrapText="1"/>
    </xf>
    <xf numFmtId="0" fontId="0" fillId="0" borderId="9" xfId="0" applyBorder="1" applyAlignment="1">
      <alignment horizontal="distributed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177" fontId="2" fillId="0" borderId="0" xfId="0" applyNumberFormat="1" applyFont="1" applyAlignment="1" applyProtection="1">
      <alignment horizontal="right" vertical="center"/>
      <protection locked="0"/>
    </xf>
    <xf numFmtId="177" fontId="0" fillId="0" borderId="0" xfId="0" applyNumberForma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4" xfId="0" applyFont="1" applyBorder="1" applyAlignment="1">
      <alignment horizontal="distributed" vertical="center" wrapText="1"/>
    </xf>
    <xf numFmtId="0" fontId="2" fillId="0" borderId="10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distributed" vertical="center" wrapText="1"/>
    </xf>
    <xf numFmtId="177" fontId="2" fillId="0" borderId="3" xfId="0" applyNumberFormat="1" applyFont="1" applyBorder="1" applyAlignment="1" applyProtection="1">
      <alignment horizontal="right" vertical="center"/>
      <protection locked="0"/>
    </xf>
    <xf numFmtId="177" fontId="2" fillId="0" borderId="4" xfId="0" applyNumberFormat="1" applyFont="1" applyBorder="1" applyAlignment="1" applyProtection="1">
      <alignment horizontal="right" vertical="center"/>
      <protection locked="0"/>
    </xf>
    <xf numFmtId="177" fontId="2" fillId="0" borderId="5" xfId="0" applyNumberFormat="1" applyFont="1" applyBorder="1" applyAlignment="1" applyProtection="1">
      <alignment horizontal="right" vertical="center"/>
      <protection locked="0"/>
    </xf>
    <xf numFmtId="177" fontId="2" fillId="0" borderId="6" xfId="0" applyNumberFormat="1" applyFont="1" applyBorder="1" applyAlignment="1" applyProtection="1">
      <alignment horizontal="right" vertical="center"/>
      <protection locked="0"/>
    </xf>
    <xf numFmtId="38" fontId="2" fillId="0" borderId="3" xfId="1" applyNumberFormat="1" applyFont="1" applyFill="1" applyBorder="1" applyAlignment="1" applyProtection="1">
      <alignment horizontal="right" vertical="center"/>
      <protection locked="0"/>
    </xf>
    <xf numFmtId="38" fontId="2" fillId="0" borderId="4" xfId="1" applyNumberFormat="1" applyFont="1" applyFill="1" applyBorder="1" applyAlignment="1" applyProtection="1">
      <alignment horizontal="right" vertical="center"/>
      <protection locked="0"/>
    </xf>
    <xf numFmtId="38" fontId="2" fillId="0" borderId="5" xfId="1" applyNumberFormat="1" applyFont="1" applyFill="1" applyBorder="1" applyAlignment="1" applyProtection="1">
      <alignment horizontal="right" vertical="center"/>
      <protection locked="0"/>
    </xf>
    <xf numFmtId="38" fontId="2" fillId="0" borderId="6" xfId="1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Border="1" applyAlignment="1">
      <alignment horizontal="distributed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4" xfId="0" applyFont="1" applyBorder="1">
      <alignment vertical="center"/>
    </xf>
    <xf numFmtId="0" fontId="0" fillId="0" borderId="10" xfId="0" applyBorder="1">
      <alignment vertical="center"/>
    </xf>
    <xf numFmtId="0" fontId="2" fillId="0" borderId="6" xfId="0" applyFont="1" applyBorder="1">
      <alignment vertical="center"/>
    </xf>
    <xf numFmtId="0" fontId="0" fillId="0" borderId="11" xfId="0" applyBorder="1">
      <alignment vertical="center"/>
    </xf>
    <xf numFmtId="177" fontId="2" fillId="0" borderId="3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right" vertical="center"/>
    </xf>
    <xf numFmtId="177" fontId="13" fillId="0" borderId="10" xfId="0" applyNumberFormat="1" applyFont="1" applyBorder="1" applyAlignment="1" applyProtection="1">
      <alignment horizontal="left" vertical="center"/>
      <protection locked="0"/>
    </xf>
    <xf numFmtId="177" fontId="13" fillId="0" borderId="11" xfId="0" applyNumberFormat="1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left" vertical="center"/>
    </xf>
    <xf numFmtId="38" fontId="2" fillId="0" borderId="1" xfId="1" applyNumberFormat="1" applyFont="1" applyFill="1" applyBorder="1" applyAlignment="1" applyProtection="1">
      <alignment horizontal="center" vertical="center"/>
      <protection locked="0"/>
    </xf>
    <xf numFmtId="38" fontId="0" fillId="0" borderId="2" xfId="1" applyNumberFormat="1" applyFont="1" applyFill="1" applyBorder="1" applyAlignment="1" applyProtection="1">
      <alignment horizontal="center" vertical="center"/>
      <protection locked="0"/>
    </xf>
    <xf numFmtId="38" fontId="0" fillId="0" borderId="9" xfId="1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38" fontId="2" fillId="0" borderId="1" xfId="1" applyNumberFormat="1" applyFont="1" applyFill="1" applyBorder="1" applyAlignment="1" applyProtection="1">
      <alignment horizontal="center" vertical="center"/>
    </xf>
    <xf numFmtId="38" fontId="2" fillId="0" borderId="2" xfId="1" applyNumberFormat="1" applyFont="1" applyFill="1" applyBorder="1" applyAlignment="1" applyProtection="1">
      <alignment horizontal="center" vertical="center"/>
    </xf>
    <xf numFmtId="38" fontId="2" fillId="0" borderId="9" xfId="1" applyNumberFormat="1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38" fontId="2" fillId="0" borderId="2" xfId="1" applyNumberFormat="1" applyFont="1" applyFill="1" applyBorder="1" applyAlignment="1" applyProtection="1">
      <alignment horizontal="center" vertical="center"/>
      <protection locked="0"/>
    </xf>
    <xf numFmtId="38" fontId="2" fillId="0" borderId="9" xfId="1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38" fontId="2" fillId="0" borderId="8" xfId="1" applyNumberFormat="1" applyFont="1" applyFill="1" applyBorder="1" applyAlignment="1" applyProtection="1">
      <alignment horizontal="center" vertical="center"/>
      <protection locked="0"/>
    </xf>
    <xf numFmtId="177" fontId="2" fillId="0" borderId="3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177" fontId="2" fillId="0" borderId="7" xfId="0" applyNumberFormat="1" applyFont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2" fillId="0" borderId="3" xfId="3" applyNumberFormat="1" applyFont="1" applyFill="1" applyBorder="1" applyAlignment="1" applyProtection="1">
      <alignment horizontal="center" vertical="center" shrinkToFit="1"/>
    </xf>
    <xf numFmtId="0" fontId="2" fillId="0" borderId="4" xfId="3" applyNumberFormat="1" applyFont="1" applyFill="1" applyBorder="1" applyAlignment="1" applyProtection="1">
      <alignment horizontal="center" vertical="center" shrinkToFit="1"/>
    </xf>
    <xf numFmtId="0" fontId="2" fillId="0" borderId="10" xfId="3" applyNumberFormat="1" applyFont="1" applyFill="1" applyBorder="1" applyAlignment="1" applyProtection="1">
      <alignment horizontal="center" vertical="center" shrinkToFit="1"/>
    </xf>
    <xf numFmtId="0" fontId="2" fillId="0" borderId="5" xfId="3" applyNumberFormat="1" applyFont="1" applyFill="1" applyBorder="1" applyAlignment="1" applyProtection="1">
      <alignment horizontal="center" vertical="center" shrinkToFit="1"/>
    </xf>
    <xf numFmtId="0" fontId="2" fillId="0" borderId="6" xfId="3" applyNumberFormat="1" applyFont="1" applyFill="1" applyBorder="1" applyAlignment="1" applyProtection="1">
      <alignment horizontal="center" vertical="center" shrinkToFit="1"/>
    </xf>
    <xf numFmtId="0" fontId="2" fillId="0" borderId="11" xfId="3" applyNumberFormat="1" applyFont="1" applyFill="1" applyBorder="1" applyAlignment="1" applyProtection="1">
      <alignment horizontal="center" vertical="center" shrinkToFit="1"/>
    </xf>
    <xf numFmtId="177" fontId="0" fillId="0" borderId="10" xfId="0" applyNumberFormat="1" applyBorder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177" fontId="2" fillId="0" borderId="0" xfId="0" applyNumberFormat="1" applyFont="1" applyAlignment="1" applyProtection="1">
      <alignment horizontal="distributed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</cellXfs>
  <cellStyles count="4">
    <cellStyle name="パーセント" xfId="3" builtinId="5"/>
    <cellStyle name="ハイパーリンク" xfId="2" builtinId="8"/>
    <cellStyle name="桁区切り" xfId="1" builtinId="6"/>
    <cellStyle name="標準" xfId="0" builtinId="0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E8CF8-ACEB-48EF-A67C-1A0F95E1D07C}">
  <sheetPr codeName="Sheet2">
    <tabColor rgb="FFFFFF00"/>
  </sheetPr>
  <dimension ref="A1:BG164"/>
  <sheetViews>
    <sheetView showGridLines="0" tabSelected="1" view="pageBreakPreview" topLeftCell="A16" zoomScaleNormal="100" zoomScaleSheetLayoutView="100" workbookViewId="0">
      <pane xSplit="24" topLeftCell="Y1" activePane="topRight" state="frozen"/>
      <selection pane="topRight" activeCell="B28" sqref="B28:E28"/>
    </sheetView>
  </sheetViews>
  <sheetFormatPr defaultColWidth="9" defaultRowHeight="13.2"/>
  <cols>
    <col min="1" max="1" width="3.109375" style="4" customWidth="1"/>
    <col min="2" max="5" width="4" style="4" customWidth="1"/>
    <col min="6" max="6" width="3.6640625" style="4" customWidth="1"/>
    <col min="7" max="7" width="4.6640625" style="4" customWidth="1"/>
    <col min="8" max="8" width="2" style="4" customWidth="1"/>
    <col min="9" max="10" width="3.6640625" style="4" customWidth="1"/>
    <col min="11" max="11" width="2.77734375" style="4" customWidth="1"/>
    <col min="12" max="12" width="6.44140625" style="4" customWidth="1"/>
    <col min="13" max="14" width="3.6640625" style="4" customWidth="1"/>
    <col min="15" max="15" width="3.44140625" style="4" bestFit="1" customWidth="1"/>
    <col min="16" max="17" width="3.6640625" style="4" customWidth="1"/>
    <col min="18" max="18" width="1.77734375" style="4" customWidth="1"/>
    <col min="19" max="21" width="3.6640625" style="4" customWidth="1"/>
    <col min="22" max="22" width="5.33203125" style="4" customWidth="1"/>
    <col min="23" max="23" width="3.6640625" style="4" customWidth="1"/>
    <col min="24" max="24" width="3.109375" style="4" customWidth="1"/>
    <col min="25" max="39" width="10.77734375" style="4" customWidth="1"/>
    <col min="40" max="40" width="10.77734375" hidden="1" customWidth="1"/>
    <col min="41" max="41" width="10.5546875" hidden="1" customWidth="1"/>
    <col min="42" max="43" width="13.21875" hidden="1" customWidth="1"/>
    <col min="44" max="44" width="10" hidden="1" customWidth="1"/>
    <col min="45" max="45" width="21.6640625" hidden="1" customWidth="1"/>
    <col min="46" max="46" width="42.6640625" hidden="1" customWidth="1"/>
    <col min="47" max="47" width="6.109375" style="38" hidden="1" customWidth="1"/>
    <col min="48" max="48" width="10" style="45" hidden="1" customWidth="1"/>
    <col min="49" max="49" width="21.6640625" hidden="1" customWidth="1"/>
    <col min="50" max="50" width="42.6640625" hidden="1" customWidth="1"/>
    <col min="51" max="51" width="6.109375" style="38" hidden="1" customWidth="1"/>
    <col min="52" max="52" width="25.6640625" hidden="1" customWidth="1"/>
    <col min="53" max="53" width="8.44140625" hidden="1" customWidth="1"/>
    <col min="54" max="54" width="21.33203125" style="4" hidden="1" customWidth="1"/>
    <col min="55" max="55" width="10.77734375" style="4" hidden="1" customWidth="1"/>
    <col min="56" max="56" width="13.21875" style="4" hidden="1" customWidth="1"/>
    <col min="57" max="57" width="9" style="4" hidden="1" customWidth="1"/>
    <col min="58" max="58" width="46.88671875" style="4" hidden="1" customWidth="1"/>
    <col min="59" max="59" width="36.77734375" style="4" hidden="1" customWidth="1"/>
    <col min="60" max="63" width="9" style="4" customWidth="1"/>
    <col min="64" max="16384" width="9" style="4"/>
  </cols>
  <sheetData>
    <row r="1" spans="1:59" ht="19.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E1" s="3"/>
      <c r="AF1" s="3"/>
      <c r="AH1" s="3"/>
      <c r="AI1" s="3"/>
      <c r="AK1" s="3"/>
      <c r="AL1" s="3"/>
      <c r="AN1" s="56" t="s">
        <v>63</v>
      </c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60" t="s">
        <v>52</v>
      </c>
      <c r="BA1" s="60"/>
      <c r="BB1" s="61" t="s">
        <v>53</v>
      </c>
      <c r="BC1" s="61"/>
      <c r="BD1" s="61"/>
      <c r="BE1"/>
      <c r="BF1" s="62" t="s">
        <v>54</v>
      </c>
      <c r="BG1" s="62"/>
    </row>
    <row r="2" spans="1:59" ht="14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E2" s="3"/>
      <c r="AF2" s="3"/>
      <c r="AH2" s="3"/>
      <c r="AI2" s="3"/>
      <c r="AK2" s="3"/>
      <c r="AL2" s="3"/>
      <c r="AN2" s="54" t="s">
        <v>31</v>
      </c>
      <c r="AO2" s="55"/>
      <c r="AP2" s="23" t="s">
        <v>61</v>
      </c>
      <c r="AQ2" s="57" t="s">
        <v>50</v>
      </c>
      <c r="AR2" s="58"/>
      <c r="AS2" s="58"/>
      <c r="AT2" s="58"/>
      <c r="AU2" s="59"/>
      <c r="AV2" s="57" t="s">
        <v>51</v>
      </c>
      <c r="AW2" s="58"/>
      <c r="AX2" s="58"/>
      <c r="AY2" s="59"/>
      <c r="AZ2" s="14" t="s">
        <v>21</v>
      </c>
      <c r="BA2" s="14" t="s">
        <v>44</v>
      </c>
      <c r="BB2" s="15" t="s">
        <v>19</v>
      </c>
      <c r="BC2" s="14" t="s">
        <v>28</v>
      </c>
      <c r="BD2" s="14" t="s">
        <v>43</v>
      </c>
      <c r="BE2"/>
      <c r="BF2" s="27"/>
      <c r="BG2" s="53" t="s">
        <v>49</v>
      </c>
    </row>
    <row r="3" spans="1:59" ht="15.9" customHeight="1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37"/>
      <c r="Z3" s="37"/>
      <c r="AA3" s="37"/>
      <c r="AB3" s="37"/>
      <c r="AC3" s="37"/>
      <c r="AE3" s="37"/>
      <c r="AF3" s="37"/>
      <c r="AH3" s="37"/>
      <c r="AI3" s="37"/>
      <c r="AK3" s="37"/>
      <c r="AL3" s="37"/>
      <c r="AN3" s="24" t="s">
        <v>47</v>
      </c>
      <c r="AO3" s="25">
        <v>43556</v>
      </c>
      <c r="AP3" s="25">
        <v>45579</v>
      </c>
      <c r="AQ3" s="26" t="s">
        <v>77</v>
      </c>
      <c r="AR3" s="26" t="s">
        <v>78</v>
      </c>
      <c r="AS3" s="39" t="s">
        <v>80</v>
      </c>
      <c r="AT3" s="39" t="str">
        <f>AQ3&amp;AR3&amp;AS3</f>
        <v>平成30年度創業以外12月以内</v>
      </c>
      <c r="AU3" s="40">
        <v>2.1</v>
      </c>
      <c r="AV3" s="42" t="s">
        <v>92</v>
      </c>
      <c r="AW3" s="39" t="s">
        <v>80</v>
      </c>
      <c r="AX3" s="39" t="str">
        <f>AQ3&amp;AV3&amp;AW3</f>
        <v>平成30年度運転12月以内</v>
      </c>
      <c r="AY3" s="40">
        <v>1.5</v>
      </c>
      <c r="AZ3" s="48" t="s">
        <v>22</v>
      </c>
      <c r="BA3" s="16">
        <v>2024</v>
      </c>
      <c r="BB3" s="1">
        <f ca="1">DATE(YEAR(TODAY()),10,31)</f>
        <v>46326</v>
      </c>
      <c r="BC3" s="16">
        <v>84</v>
      </c>
      <c r="BD3" s="16">
        <v>1</v>
      </c>
      <c r="BE3"/>
      <c r="BF3" s="28" t="s">
        <v>55</v>
      </c>
      <c r="BG3" s="52" t="str">
        <f>TEXT(DATE(YEAR(黄色セルを手入力!$J$17) - (MONTH(黄色セルを手入力!$J$17) &lt; 4), 4, 1), "ggge年度")</f>
        <v>令和1781年度</v>
      </c>
    </row>
    <row r="4" spans="1:59" ht="9.9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3"/>
      <c r="Y4" s="3"/>
      <c r="Z4" s="3"/>
      <c r="AA4" s="3"/>
      <c r="AB4" s="3"/>
      <c r="AC4" s="3"/>
      <c r="AE4" s="3"/>
      <c r="AF4" s="3"/>
      <c r="AH4" s="3"/>
      <c r="AI4" s="3"/>
      <c r="AK4" s="3"/>
      <c r="AL4" s="3"/>
      <c r="AN4" s="24" t="s">
        <v>36</v>
      </c>
      <c r="AO4" s="25">
        <v>43922</v>
      </c>
      <c r="AP4" s="25">
        <v>45599</v>
      </c>
      <c r="AQ4" s="26" t="s">
        <v>77</v>
      </c>
      <c r="AR4" s="26" t="s">
        <v>78</v>
      </c>
      <c r="AS4" s="39" t="s">
        <v>81</v>
      </c>
      <c r="AT4" s="39" t="str">
        <f t="shared" ref="AT4:AT67" si="0">AQ4&amp;AR4&amp;AS4</f>
        <v>平成30年度創業以外12月以内超36月以内</v>
      </c>
      <c r="AU4" s="40">
        <v>2.1999999999999997</v>
      </c>
      <c r="AV4" s="42" t="s">
        <v>92</v>
      </c>
      <c r="AW4" s="39" t="s">
        <v>81</v>
      </c>
      <c r="AX4" s="39" t="str">
        <f t="shared" ref="AX4:AX67" si="1">AQ4&amp;AV4&amp;AW4</f>
        <v>平成30年度運転12月以内超36月以内</v>
      </c>
      <c r="AY4" s="40">
        <v>1.5</v>
      </c>
      <c r="AZ4" s="48" t="s">
        <v>23</v>
      </c>
      <c r="BA4" s="16">
        <v>2028</v>
      </c>
      <c r="BB4" s="1">
        <f ca="1">BB3-1</f>
        <v>46325</v>
      </c>
      <c r="BC4" s="16">
        <v>72</v>
      </c>
      <c r="BD4" s="16">
        <v>2</v>
      </c>
      <c r="BE4"/>
      <c r="BF4" s="29" t="s">
        <v>56</v>
      </c>
      <c r="BG4" s="51" t="str">
        <f>IF(黄色セルを手入力!M19&lt;13,AW3,IF(黄色セルを手入力!$M$19&lt;37,$AW$4,IF(黄色セルを手入力!$M$19&lt;61,$AW$5,$AW$6)))</f>
        <v>12月以内</v>
      </c>
    </row>
    <row r="5" spans="1:59" ht="15.9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43"/>
      <c r="R5" s="144"/>
      <c r="S5" s="144"/>
      <c r="T5" s="144"/>
      <c r="U5" s="144"/>
      <c r="V5" s="144"/>
      <c r="W5" s="144"/>
      <c r="X5" s="6"/>
      <c r="Y5" s="6"/>
      <c r="Z5" s="6"/>
      <c r="AA5" s="6"/>
      <c r="AB5" s="6"/>
      <c r="AC5" s="6"/>
      <c r="AE5" s="6"/>
      <c r="AF5" s="6"/>
      <c r="AH5" s="6"/>
      <c r="AI5" s="6"/>
      <c r="AK5" s="6"/>
      <c r="AL5" s="6"/>
      <c r="AN5" s="24" t="s">
        <v>37</v>
      </c>
      <c r="AO5" s="25">
        <v>44287</v>
      </c>
      <c r="AP5" s="25">
        <v>45600</v>
      </c>
      <c r="AQ5" s="26" t="s">
        <v>77</v>
      </c>
      <c r="AR5" s="26" t="s">
        <v>78</v>
      </c>
      <c r="AS5" s="39" t="s">
        <v>82</v>
      </c>
      <c r="AT5" s="39" t="str">
        <f t="shared" si="0"/>
        <v>平成30年度創業以外36月超60月以内</v>
      </c>
      <c r="AU5" s="40">
        <v>2.2999999999999998</v>
      </c>
      <c r="AV5" s="42" t="s">
        <v>92</v>
      </c>
      <c r="AW5" s="39" t="s">
        <v>82</v>
      </c>
      <c r="AX5" s="39" t="str">
        <f t="shared" si="1"/>
        <v>平成30年度運転36月超60月以内</v>
      </c>
      <c r="AY5" s="40">
        <v>1.5</v>
      </c>
      <c r="AZ5" s="48" t="s">
        <v>24</v>
      </c>
      <c r="BA5" s="16">
        <v>2032</v>
      </c>
      <c r="BB5" s="1">
        <f ca="1">BB4-1</f>
        <v>46324</v>
      </c>
      <c r="BC5" s="16">
        <v>60</v>
      </c>
      <c r="BD5" s="16">
        <v>3</v>
      </c>
      <c r="BE5"/>
      <c r="BF5" s="30" t="s">
        <v>57</v>
      </c>
      <c r="BG5" s="50" t="str">
        <f>IF(OR(黄色セルを手入力!$J$16=$AZ$7,黄色セルを手入力!$J$16=$AZ$8),$AR$7,$AR$3)</f>
        <v>創業以外</v>
      </c>
    </row>
    <row r="6" spans="1:59" ht="9.9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E6" s="3"/>
      <c r="AF6" s="3"/>
      <c r="AH6" s="3"/>
      <c r="AI6" s="3"/>
      <c r="AK6" s="3"/>
      <c r="AL6" s="3"/>
      <c r="AN6" s="24" t="s">
        <v>38</v>
      </c>
      <c r="AO6" s="25">
        <v>44652</v>
      </c>
      <c r="AP6" s="25">
        <v>45619</v>
      </c>
      <c r="AQ6" s="26" t="s">
        <v>77</v>
      </c>
      <c r="AR6" s="26" t="s">
        <v>78</v>
      </c>
      <c r="AS6" s="39" t="s">
        <v>83</v>
      </c>
      <c r="AT6" s="39" t="str">
        <f t="shared" si="0"/>
        <v>平成30年度創業以外60月超84月以内</v>
      </c>
      <c r="AU6" s="40">
        <v>2.6</v>
      </c>
      <c r="AV6" s="43" t="s">
        <v>93</v>
      </c>
      <c r="AW6" s="39" t="s">
        <v>80</v>
      </c>
      <c r="AX6" s="39" t="str">
        <f t="shared" si="1"/>
        <v>平成30年度設備12月以内</v>
      </c>
      <c r="AY6" s="40">
        <v>1.8</v>
      </c>
      <c r="AZ6" s="48" t="s">
        <v>25</v>
      </c>
      <c r="BA6" s="16">
        <v>2036</v>
      </c>
      <c r="BB6" s="1">
        <f ca="1">BB5-1</f>
        <v>46323</v>
      </c>
      <c r="BC6" s="16">
        <v>48</v>
      </c>
      <c r="BD6" s="16">
        <v>4</v>
      </c>
      <c r="BE6"/>
      <c r="BF6" s="31" t="s">
        <v>58</v>
      </c>
      <c r="BG6" s="49" t="str">
        <f>IF(OR(黄色セルを手入力!$J$16=$AZ$3,黄色セルを手入力!$J$16=$AZ$4),$AV$3,IF(OR(黄色セルを手入力!$J$16=$AZ$5,黄色セルを手入力!$J$16=$AZ$6),$AV$6,IF(黄色セルを手入力!$J$16=$AZ$7,$AV$10,IF(黄色セルを手入力!$J$16=$AZ$8,$AV$13,$AV$17))))</f>
        <v>全額補給</v>
      </c>
    </row>
    <row r="7" spans="1:59" ht="22.5" customHeight="1" thickTop="1">
      <c r="A7" s="3"/>
      <c r="B7" s="3" t="s">
        <v>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E7" s="3"/>
      <c r="AF7" s="3"/>
      <c r="AH7" s="3"/>
      <c r="AI7" s="3"/>
      <c r="AK7" s="3"/>
      <c r="AL7" s="3"/>
      <c r="AN7" s="24" t="s">
        <v>39</v>
      </c>
      <c r="AO7" s="26">
        <v>45017</v>
      </c>
      <c r="AP7" s="25">
        <v>45658</v>
      </c>
      <c r="AQ7" s="26" t="s">
        <v>77</v>
      </c>
      <c r="AR7" s="26" t="s">
        <v>79</v>
      </c>
      <c r="AS7" s="39" t="s">
        <v>80</v>
      </c>
      <c r="AT7" s="39" t="str">
        <f t="shared" si="0"/>
        <v>平成30年度創業12月以内</v>
      </c>
      <c r="AU7" s="40">
        <v>2</v>
      </c>
      <c r="AV7" s="43" t="s">
        <v>93</v>
      </c>
      <c r="AW7" s="39" t="s">
        <v>81</v>
      </c>
      <c r="AX7" s="39" t="str">
        <f t="shared" si="1"/>
        <v>平成30年度設備12月以内超36月以内</v>
      </c>
      <c r="AY7" s="40">
        <v>1.8</v>
      </c>
      <c r="AZ7" s="48" t="s">
        <v>26</v>
      </c>
      <c r="BA7" s="16">
        <v>2040</v>
      </c>
      <c r="BB7" s="2" t="s">
        <v>20</v>
      </c>
      <c r="BC7" s="16">
        <v>36</v>
      </c>
      <c r="BD7" s="16">
        <v>5</v>
      </c>
      <c r="BE7"/>
      <c r="BF7" s="32" t="s">
        <v>59</v>
      </c>
      <c r="BG7" s="47" t="str">
        <f>BG3&amp;BG5&amp;BG4</f>
        <v>令和1781年度創業以外12月以内</v>
      </c>
    </row>
    <row r="8" spans="1:59" ht="1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AN8" s="24" t="s">
        <v>40</v>
      </c>
      <c r="AO8" s="26">
        <v>45383</v>
      </c>
      <c r="AP8" s="25">
        <v>45670</v>
      </c>
      <c r="AQ8" s="26" t="s">
        <v>77</v>
      </c>
      <c r="AR8" s="26" t="s">
        <v>79</v>
      </c>
      <c r="AS8" s="39" t="s">
        <v>81</v>
      </c>
      <c r="AT8" s="39" t="str">
        <f t="shared" si="0"/>
        <v>平成30年度創業12月以内超36月以内</v>
      </c>
      <c r="AU8" s="40">
        <v>2.1</v>
      </c>
      <c r="AV8" s="43" t="s">
        <v>93</v>
      </c>
      <c r="AW8" s="39" t="s">
        <v>82</v>
      </c>
      <c r="AX8" s="39" t="str">
        <f t="shared" si="1"/>
        <v>平成30年度設備36月超60月以内</v>
      </c>
      <c r="AY8" s="40">
        <v>1.8</v>
      </c>
      <c r="AZ8" s="48" t="s">
        <v>27</v>
      </c>
      <c r="BA8" s="16">
        <v>2044</v>
      </c>
      <c r="BB8" s="2" t="s">
        <v>20</v>
      </c>
      <c r="BC8" s="16">
        <v>24</v>
      </c>
      <c r="BD8" s="16">
        <v>6</v>
      </c>
      <c r="BE8" s="17"/>
      <c r="BF8" s="33" t="s">
        <v>60</v>
      </c>
      <c r="BG8" s="46" t="str">
        <f>BG3&amp;BG6&amp;BG4</f>
        <v>令和1781年度全額補給12月以内</v>
      </c>
    </row>
    <row r="9" spans="1:59" ht="21.9" customHeight="1">
      <c r="A9" s="3"/>
      <c r="B9" s="3"/>
      <c r="C9" s="3"/>
      <c r="D9" s="3"/>
      <c r="E9" s="3"/>
      <c r="F9" s="3"/>
      <c r="G9" s="3"/>
      <c r="H9" s="3"/>
      <c r="I9" s="130" t="s">
        <v>16</v>
      </c>
      <c r="J9" s="130"/>
      <c r="K9" s="130"/>
      <c r="L9" s="130"/>
      <c r="M9" s="130"/>
      <c r="N9" s="130"/>
      <c r="O9" s="145"/>
      <c r="P9" s="146"/>
      <c r="Q9" s="146"/>
      <c r="R9" s="146"/>
      <c r="S9" s="146"/>
      <c r="T9" s="146"/>
      <c r="U9" s="146"/>
      <c r="V9" s="146"/>
      <c r="W9" s="146"/>
      <c r="X9" s="3"/>
      <c r="Y9" s="3"/>
      <c r="Z9" s="3"/>
      <c r="AA9" s="3"/>
      <c r="AB9" s="3"/>
      <c r="AC9" s="3"/>
      <c r="AE9" s="3"/>
      <c r="AF9" s="3"/>
      <c r="AH9" s="3"/>
      <c r="AI9" s="3"/>
      <c r="AK9" s="3"/>
      <c r="AL9" s="3"/>
      <c r="AN9" s="24" t="s">
        <v>41</v>
      </c>
      <c r="AO9" s="26">
        <v>45748</v>
      </c>
      <c r="AP9" s="25">
        <v>45699</v>
      </c>
      <c r="AQ9" s="26" t="s">
        <v>77</v>
      </c>
      <c r="AR9" s="26" t="s">
        <v>79</v>
      </c>
      <c r="AS9" s="39" t="s">
        <v>82</v>
      </c>
      <c r="AT9" s="39" t="str">
        <f t="shared" si="0"/>
        <v>平成30年度創業36月超60月以内</v>
      </c>
      <c r="AU9" s="40">
        <v>2.1999999999999997</v>
      </c>
      <c r="AV9" s="43" t="s">
        <v>93</v>
      </c>
      <c r="AW9" s="39" t="s">
        <v>83</v>
      </c>
      <c r="AX9" s="39" t="str">
        <f t="shared" si="1"/>
        <v>平成30年度設備60月超84月以内</v>
      </c>
      <c r="AY9" s="40">
        <v>1.8</v>
      </c>
      <c r="AZ9" s="48" t="s">
        <v>32</v>
      </c>
      <c r="BA9" s="16">
        <v>2048</v>
      </c>
      <c r="BB9"/>
      <c r="BC9" s="16">
        <v>12</v>
      </c>
      <c r="BD9" s="16">
        <v>7</v>
      </c>
      <c r="BE9" s="17"/>
      <c r="BF9"/>
      <c r="BG9"/>
    </row>
    <row r="10" spans="1:59" ht="29.4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M10" s="3"/>
      <c r="N10" s="3"/>
      <c r="O10" s="146"/>
      <c r="P10" s="146"/>
      <c r="Q10" s="146"/>
      <c r="R10" s="146"/>
      <c r="S10" s="146"/>
      <c r="T10" s="146"/>
      <c r="U10" s="146"/>
      <c r="V10" s="146"/>
      <c r="W10" s="146"/>
      <c r="X10" s="3"/>
      <c r="Y10" s="3"/>
      <c r="Z10" s="3"/>
      <c r="AA10" s="3"/>
      <c r="AB10" s="3"/>
      <c r="AC10" s="3"/>
      <c r="AE10" s="3"/>
      <c r="AF10" s="3"/>
      <c r="AH10" s="3"/>
      <c r="AI10" s="3"/>
      <c r="AK10" s="3"/>
      <c r="AL10" s="3"/>
      <c r="AN10" s="24" t="s">
        <v>45</v>
      </c>
      <c r="AO10" s="26">
        <v>46113</v>
      </c>
      <c r="AP10" s="25">
        <v>45711</v>
      </c>
      <c r="AQ10" s="26" t="s">
        <v>77</v>
      </c>
      <c r="AR10" s="26" t="s">
        <v>79</v>
      </c>
      <c r="AS10" s="39" t="s">
        <v>83</v>
      </c>
      <c r="AT10" s="39" t="str">
        <f t="shared" si="0"/>
        <v>平成30年度創業60月超84月以内</v>
      </c>
      <c r="AU10" s="40">
        <v>2.5</v>
      </c>
      <c r="AV10" s="43" t="s">
        <v>94</v>
      </c>
      <c r="AW10" s="39" t="s">
        <v>80</v>
      </c>
      <c r="AX10" s="39" t="str">
        <f t="shared" si="1"/>
        <v>平成30年度創業運転12月以内</v>
      </c>
      <c r="AY10" s="40">
        <v>1.7</v>
      </c>
      <c r="AZ10" s="48" t="s">
        <v>33</v>
      </c>
      <c r="BA10" s="16">
        <v>2052</v>
      </c>
      <c r="BB10"/>
      <c r="BC10" s="16"/>
      <c r="BD10" s="16">
        <v>8</v>
      </c>
      <c r="BE10" s="17"/>
      <c r="BF10"/>
      <c r="BG10"/>
    </row>
    <row r="11" spans="1:59" ht="19.95" customHeight="1">
      <c r="A11" s="3"/>
      <c r="B11" s="63" t="s">
        <v>71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3"/>
      <c r="Y11" s="3"/>
      <c r="Z11" s="3"/>
      <c r="AA11" s="3"/>
      <c r="AB11" s="3"/>
      <c r="AC11" s="3"/>
      <c r="AE11" s="3"/>
      <c r="AF11" s="3"/>
      <c r="AH11" s="3"/>
      <c r="AI11" s="3"/>
      <c r="AK11" s="3"/>
      <c r="AL11" s="3"/>
      <c r="AN11" s="24" t="s">
        <v>76</v>
      </c>
      <c r="AO11" s="26">
        <v>46478</v>
      </c>
      <c r="AP11" s="25">
        <v>45712</v>
      </c>
      <c r="AQ11" s="26" t="s">
        <v>77</v>
      </c>
      <c r="AR11" s="39"/>
      <c r="AS11" s="39"/>
      <c r="AT11" s="39" t="str">
        <f t="shared" si="0"/>
        <v>平成30年度</v>
      </c>
      <c r="AU11" s="41"/>
      <c r="AV11" s="43" t="s">
        <v>94</v>
      </c>
      <c r="AW11" s="39" t="s">
        <v>81</v>
      </c>
      <c r="AX11" s="39" t="str">
        <f t="shared" si="1"/>
        <v>平成30年度創業運転12月以内超36月以内</v>
      </c>
      <c r="AY11" s="40">
        <v>1.7</v>
      </c>
      <c r="AZ11" s="48" t="s">
        <v>34</v>
      </c>
      <c r="BA11" s="16">
        <v>2056</v>
      </c>
      <c r="BB11"/>
      <c r="BC11"/>
      <c r="BD11" s="16">
        <v>9</v>
      </c>
      <c r="BE11"/>
      <c r="BF11"/>
      <c r="BG11"/>
    </row>
    <row r="12" spans="1:59" ht="19.95" customHeight="1">
      <c r="A12" s="3"/>
      <c r="B12" s="63" t="s">
        <v>72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3"/>
      <c r="Y12" s="3"/>
      <c r="Z12" s="3"/>
      <c r="AA12" s="3"/>
      <c r="AB12" s="3"/>
      <c r="AC12" s="3"/>
      <c r="AE12" s="3"/>
      <c r="AF12" s="3"/>
      <c r="AH12" s="3"/>
      <c r="AI12" s="3"/>
      <c r="AK12" s="3"/>
      <c r="AL12" s="3"/>
      <c r="AN12" s="18" t="s">
        <v>62</v>
      </c>
      <c r="AP12" s="25">
        <v>45736</v>
      </c>
      <c r="AQ12" s="26" t="s">
        <v>77</v>
      </c>
      <c r="AR12" s="39"/>
      <c r="AS12" s="39"/>
      <c r="AT12" s="39" t="str">
        <f t="shared" si="0"/>
        <v>平成30年度</v>
      </c>
      <c r="AU12" s="41"/>
      <c r="AV12" s="43" t="s">
        <v>94</v>
      </c>
      <c r="AW12" s="39" t="s">
        <v>82</v>
      </c>
      <c r="AX12" s="39" t="str">
        <f t="shared" si="1"/>
        <v>平成30年度創業運転36月超60月以内</v>
      </c>
      <c r="AY12" s="40">
        <v>1.7</v>
      </c>
      <c r="AZ12" s="48" t="s">
        <v>35</v>
      </c>
      <c r="BA12" s="16">
        <v>2060</v>
      </c>
      <c r="BB12"/>
      <c r="BC12"/>
      <c r="BD12" s="16">
        <v>10</v>
      </c>
      <c r="BE12" s="19"/>
      <c r="BF12"/>
      <c r="BG12"/>
    </row>
    <row r="13" spans="1:59" ht="19.95" customHeight="1">
      <c r="A13" s="3" t="s">
        <v>17</v>
      </c>
      <c r="B13" s="64" t="s">
        <v>73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36"/>
      <c r="R13" s="36"/>
      <c r="S13" s="36"/>
      <c r="T13" s="36"/>
      <c r="U13" s="36"/>
      <c r="V13" s="36"/>
      <c r="W13" s="36"/>
      <c r="X13" s="3"/>
      <c r="Y13" s="3"/>
      <c r="Z13" s="3"/>
      <c r="AA13" s="3"/>
      <c r="AB13" s="3"/>
      <c r="AC13" s="3"/>
      <c r="AE13" s="3"/>
      <c r="AF13" s="3"/>
      <c r="AH13" s="3"/>
      <c r="AI13" s="3"/>
      <c r="AK13" s="3"/>
      <c r="AL13" s="3"/>
      <c r="AP13" s="25">
        <v>45776</v>
      </c>
      <c r="AQ13" s="26" t="s">
        <v>77</v>
      </c>
      <c r="AR13" s="39"/>
      <c r="AS13" s="39"/>
      <c r="AT13" s="39" t="str">
        <f t="shared" si="0"/>
        <v>平成30年度</v>
      </c>
      <c r="AU13" s="41"/>
      <c r="AV13" s="44" t="s">
        <v>95</v>
      </c>
      <c r="AW13" s="39" t="s">
        <v>80</v>
      </c>
      <c r="AX13" s="39" t="str">
        <f t="shared" si="1"/>
        <v>平成30年度創業設備12月以内</v>
      </c>
      <c r="AY13" s="40">
        <v>2</v>
      </c>
      <c r="BA13" s="16">
        <v>2064</v>
      </c>
      <c r="BB13"/>
      <c r="BC13"/>
      <c r="BD13" s="16">
        <v>11</v>
      </c>
      <c r="BE13"/>
      <c r="BF13"/>
      <c r="BG13"/>
    </row>
    <row r="14" spans="1:59" ht="37.5" customHeight="1">
      <c r="B14" s="132" t="s">
        <v>18</v>
      </c>
      <c r="C14" s="133"/>
      <c r="D14" s="133"/>
      <c r="E14" s="133"/>
      <c r="F14" s="133"/>
      <c r="G14" s="133"/>
      <c r="H14" s="133"/>
      <c r="I14" s="134"/>
      <c r="J14" s="135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7"/>
      <c r="X14" s="3"/>
      <c r="Y14" s="3"/>
      <c r="Z14" s="3"/>
      <c r="AA14" s="3"/>
      <c r="AB14" s="3"/>
      <c r="AC14" s="3"/>
      <c r="AE14" s="3"/>
      <c r="AF14" s="3"/>
      <c r="AH14" s="3"/>
      <c r="AI14" s="3"/>
      <c r="AK14" s="3"/>
      <c r="AL14" s="3"/>
      <c r="AP14" s="25">
        <v>45780</v>
      </c>
      <c r="AQ14" s="26" t="s">
        <v>77</v>
      </c>
      <c r="AR14" s="39"/>
      <c r="AS14" s="39"/>
      <c r="AT14" s="39" t="str">
        <f t="shared" si="0"/>
        <v>平成30年度</v>
      </c>
      <c r="AU14" s="41"/>
      <c r="AV14" s="44" t="s">
        <v>95</v>
      </c>
      <c r="AW14" s="39" t="s">
        <v>81</v>
      </c>
      <c r="AX14" s="39" t="str">
        <f t="shared" si="1"/>
        <v>平成30年度創業設備12月以内超36月以内</v>
      </c>
      <c r="AY14" s="40">
        <v>2</v>
      </c>
      <c r="BA14" s="16">
        <v>2068</v>
      </c>
      <c r="BB14"/>
      <c r="BC14"/>
      <c r="BD14" s="16">
        <v>12</v>
      </c>
      <c r="BE14"/>
      <c r="BF14"/>
      <c r="BG14"/>
    </row>
    <row r="15" spans="1:59" ht="37.5" customHeight="1">
      <c r="B15" s="132" t="s">
        <v>42</v>
      </c>
      <c r="C15" s="133"/>
      <c r="D15" s="133"/>
      <c r="E15" s="133"/>
      <c r="F15" s="133"/>
      <c r="G15" s="133"/>
      <c r="H15" s="133"/>
      <c r="I15" s="134"/>
      <c r="J15" s="135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7"/>
      <c r="X15" s="3"/>
      <c r="Y15" s="3"/>
      <c r="Z15" s="3"/>
      <c r="AA15" s="3"/>
      <c r="AB15" s="3"/>
      <c r="AC15" s="3"/>
      <c r="AE15" s="3"/>
      <c r="AF15" s="3"/>
      <c r="AH15" s="3"/>
      <c r="AI15" s="3"/>
      <c r="AK15" s="3"/>
      <c r="AL15" s="3"/>
      <c r="AP15" s="25">
        <v>45781</v>
      </c>
      <c r="AQ15" s="26" t="s">
        <v>77</v>
      </c>
      <c r="AR15" s="39"/>
      <c r="AS15" s="39"/>
      <c r="AT15" s="39" t="str">
        <f t="shared" si="0"/>
        <v>平成30年度</v>
      </c>
      <c r="AU15" s="41"/>
      <c r="AV15" s="44" t="s">
        <v>95</v>
      </c>
      <c r="AW15" s="39" t="s">
        <v>82</v>
      </c>
      <c r="AX15" s="39" t="str">
        <f t="shared" si="1"/>
        <v>平成30年度創業設備36月超60月以内</v>
      </c>
      <c r="AY15" s="40">
        <v>2</v>
      </c>
      <c r="BA15" s="16">
        <v>2072</v>
      </c>
      <c r="BB15"/>
      <c r="BC15"/>
      <c r="BD15" s="16">
        <v>13</v>
      </c>
      <c r="BE15"/>
      <c r="BF15"/>
      <c r="BG15"/>
    </row>
    <row r="16" spans="1:59" ht="30" customHeight="1">
      <c r="B16" s="132" t="s">
        <v>3</v>
      </c>
      <c r="C16" s="138"/>
      <c r="D16" s="138"/>
      <c r="E16" s="138"/>
      <c r="F16" s="138"/>
      <c r="G16" s="138"/>
      <c r="H16" s="138"/>
      <c r="I16" s="139"/>
      <c r="J16" s="140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2"/>
      <c r="X16" s="3"/>
      <c r="Y16" s="3"/>
      <c r="Z16" s="3"/>
      <c r="AA16" s="3"/>
      <c r="AB16" s="3"/>
      <c r="AC16" s="3"/>
      <c r="AE16" s="3"/>
      <c r="AF16" s="3"/>
      <c r="AH16" s="3"/>
      <c r="AI16" s="3"/>
      <c r="AK16" s="3"/>
      <c r="AL16" s="3"/>
      <c r="AP16" s="25">
        <v>45782</v>
      </c>
      <c r="AQ16" s="26" t="s">
        <v>77</v>
      </c>
      <c r="AR16" s="39"/>
      <c r="AS16" s="39"/>
      <c r="AT16" s="39" t="str">
        <f t="shared" si="0"/>
        <v>平成30年度</v>
      </c>
      <c r="AU16" s="41"/>
      <c r="AV16" s="44" t="s">
        <v>95</v>
      </c>
      <c r="AW16" s="39" t="s">
        <v>83</v>
      </c>
      <c r="AX16" s="39" t="str">
        <f t="shared" si="1"/>
        <v>平成30年度創業設備60月超84月以内</v>
      </c>
      <c r="AY16" s="40">
        <v>2</v>
      </c>
      <c r="BA16" s="16">
        <v>2076</v>
      </c>
      <c r="BB16"/>
      <c r="BC16"/>
      <c r="BD16" s="16">
        <v>14</v>
      </c>
      <c r="BE16"/>
      <c r="BF16"/>
      <c r="BG16"/>
    </row>
    <row r="17" spans="2:59" ht="18.75" customHeight="1">
      <c r="B17" s="110" t="s">
        <v>4</v>
      </c>
      <c r="C17" s="147"/>
      <c r="D17" s="147"/>
      <c r="E17" s="147"/>
      <c r="F17" s="147"/>
      <c r="G17" s="147"/>
      <c r="H17" s="147"/>
      <c r="I17" s="148"/>
      <c r="J17" s="151"/>
      <c r="K17" s="152"/>
      <c r="L17" s="152"/>
      <c r="M17" s="152"/>
      <c r="N17" s="152"/>
      <c r="O17" s="152"/>
      <c r="P17" s="155"/>
      <c r="Q17" s="156"/>
      <c r="R17" s="156"/>
      <c r="S17" s="156"/>
      <c r="T17" s="156"/>
      <c r="U17" s="156"/>
      <c r="V17" s="156"/>
      <c r="W17" s="67" t="s">
        <v>5</v>
      </c>
      <c r="X17" s="3"/>
      <c r="Y17" s="3"/>
      <c r="Z17" s="3"/>
      <c r="AA17" s="3"/>
      <c r="AB17" s="3"/>
      <c r="AC17" s="3"/>
      <c r="AE17" s="3"/>
      <c r="AF17" s="3"/>
      <c r="AH17" s="3"/>
      <c r="AI17" s="3"/>
      <c r="AK17" s="3"/>
      <c r="AL17" s="3"/>
      <c r="AP17" s="25">
        <v>45783</v>
      </c>
      <c r="AQ17" s="26" t="s">
        <v>77</v>
      </c>
      <c r="AR17" s="39"/>
      <c r="AS17" s="39"/>
      <c r="AT17" s="39" t="str">
        <f t="shared" si="0"/>
        <v>平成30年度</v>
      </c>
      <c r="AU17" s="41"/>
      <c r="AV17" s="44" t="s">
        <v>96</v>
      </c>
      <c r="AW17" s="39" t="s">
        <v>80</v>
      </c>
      <c r="AX17" s="39" t="str">
        <f t="shared" si="1"/>
        <v>平成30年度全額補給12月以内</v>
      </c>
      <c r="AY17" s="40">
        <v>2.1</v>
      </c>
      <c r="BA17" s="16">
        <v>2080</v>
      </c>
      <c r="BB17"/>
      <c r="BC17"/>
      <c r="BD17" s="16">
        <v>15</v>
      </c>
      <c r="BE17"/>
      <c r="BF17"/>
      <c r="BG17"/>
    </row>
    <row r="18" spans="2:59" ht="18.75" customHeight="1">
      <c r="B18" s="149"/>
      <c r="C18" s="64"/>
      <c r="D18" s="64"/>
      <c r="E18" s="64"/>
      <c r="F18" s="64"/>
      <c r="G18" s="64"/>
      <c r="H18" s="64"/>
      <c r="I18" s="150"/>
      <c r="J18" s="153"/>
      <c r="K18" s="154"/>
      <c r="L18" s="154"/>
      <c r="M18" s="154"/>
      <c r="N18" s="154"/>
      <c r="O18" s="154"/>
      <c r="P18" s="157"/>
      <c r="Q18" s="158"/>
      <c r="R18" s="158"/>
      <c r="S18" s="158"/>
      <c r="T18" s="158"/>
      <c r="U18" s="158"/>
      <c r="V18" s="158"/>
      <c r="W18" s="70"/>
      <c r="X18" s="3"/>
      <c r="Y18" s="3"/>
      <c r="Z18" s="3"/>
      <c r="AA18" s="3"/>
      <c r="AB18" s="3"/>
      <c r="AC18" s="3"/>
      <c r="AE18" s="3"/>
      <c r="AF18" s="3"/>
      <c r="AH18" s="3"/>
      <c r="AI18" s="3"/>
      <c r="AK18" s="3"/>
      <c r="AL18" s="3"/>
      <c r="AP18" s="25">
        <v>45859</v>
      </c>
      <c r="AQ18" s="26" t="s">
        <v>77</v>
      </c>
      <c r="AR18" s="39"/>
      <c r="AS18" s="39"/>
      <c r="AT18" s="39" t="str">
        <f t="shared" si="0"/>
        <v>平成30年度</v>
      </c>
      <c r="AU18" s="41"/>
      <c r="AV18" s="44" t="s">
        <v>96</v>
      </c>
      <c r="AW18" s="39" t="s">
        <v>81</v>
      </c>
      <c r="AX18" s="39" t="str">
        <f t="shared" si="1"/>
        <v>平成30年度全額補給12月以内超36月以内</v>
      </c>
      <c r="AY18" s="40">
        <v>2.2000000000000002</v>
      </c>
      <c r="BB18"/>
      <c r="BC18"/>
      <c r="BD18" s="16">
        <v>16</v>
      </c>
      <c r="BE18"/>
      <c r="BF18"/>
      <c r="BG18"/>
    </row>
    <row r="19" spans="2:59" ht="18.75" customHeight="1">
      <c r="B19" s="159" t="s">
        <v>65</v>
      </c>
      <c r="C19" s="111"/>
      <c r="D19" s="111"/>
      <c r="E19" s="111"/>
      <c r="F19" s="111"/>
      <c r="G19" s="111"/>
      <c r="H19" s="111"/>
      <c r="I19" s="112"/>
      <c r="J19" s="160" t="str">
        <f>IF(OR($M$19="",$J$16="",$J$17=""),"","年 "&amp;VLOOKUP($BG$7,AT3:AU500,2,)&amp;"％")</f>
        <v/>
      </c>
      <c r="K19" s="161"/>
      <c r="L19" s="162"/>
      <c r="M19" s="106"/>
      <c r="N19" s="107"/>
      <c r="O19" s="172" t="s">
        <v>64</v>
      </c>
      <c r="P19" s="170" t="str">
        <f>IF(J17="","",J17)</f>
        <v/>
      </c>
      <c r="Q19" s="171"/>
      <c r="R19" s="171"/>
      <c r="S19" s="171"/>
      <c r="T19" s="171"/>
      <c r="U19" s="171"/>
      <c r="V19" s="166" t="s">
        <v>6</v>
      </c>
      <c r="W19" s="167"/>
      <c r="X19" s="3"/>
      <c r="Y19" s="3"/>
      <c r="Z19" s="3"/>
      <c r="AA19" s="3"/>
      <c r="AB19" s="3"/>
      <c r="AC19" s="3"/>
      <c r="AE19" s="3"/>
      <c r="AF19" s="3"/>
      <c r="AH19" s="3"/>
      <c r="AI19" s="3"/>
      <c r="AK19" s="3"/>
      <c r="AL19" s="3"/>
      <c r="AP19" s="25">
        <v>45880</v>
      </c>
      <c r="AQ19" s="26" t="s">
        <v>77</v>
      </c>
      <c r="AR19" s="39"/>
      <c r="AS19" s="39"/>
      <c r="AT19" s="39" t="str">
        <f t="shared" si="0"/>
        <v>平成30年度</v>
      </c>
      <c r="AU19" s="41"/>
      <c r="AV19" s="44" t="s">
        <v>96</v>
      </c>
      <c r="AW19" s="39" t="s">
        <v>82</v>
      </c>
      <c r="AX19" s="39" t="str">
        <f t="shared" si="1"/>
        <v>平成30年度全額補給36月超60月以内</v>
      </c>
      <c r="AY19" s="40">
        <v>2.2999999999999998</v>
      </c>
      <c r="BB19"/>
      <c r="BC19"/>
      <c r="BD19" s="16">
        <v>17</v>
      </c>
      <c r="BE19"/>
      <c r="BF19"/>
      <c r="BG19"/>
    </row>
    <row r="20" spans="2:59" ht="18.75" customHeight="1">
      <c r="B20" s="116"/>
      <c r="C20" s="117"/>
      <c r="D20" s="117"/>
      <c r="E20" s="117"/>
      <c r="F20" s="117"/>
      <c r="G20" s="117"/>
      <c r="H20" s="117"/>
      <c r="I20" s="118"/>
      <c r="J20" s="163"/>
      <c r="K20" s="164"/>
      <c r="L20" s="165"/>
      <c r="M20" s="108"/>
      <c r="N20" s="109"/>
      <c r="O20" s="173"/>
      <c r="P20" s="153"/>
      <c r="Q20" s="154"/>
      <c r="R20" s="154"/>
      <c r="S20" s="154"/>
      <c r="T20" s="154"/>
      <c r="U20" s="154"/>
      <c r="V20" s="168" t="s">
        <v>7</v>
      </c>
      <c r="W20" s="169"/>
      <c r="X20" s="3"/>
      <c r="Y20" s="3"/>
      <c r="Z20" s="3"/>
      <c r="AA20" s="3"/>
      <c r="AB20" s="3"/>
      <c r="AC20" s="3"/>
      <c r="AE20" s="3"/>
      <c r="AF20" s="3"/>
      <c r="AH20" s="3"/>
      <c r="AI20" s="3"/>
      <c r="AK20" s="3"/>
      <c r="AL20" s="3"/>
      <c r="AP20" s="25">
        <v>45915</v>
      </c>
      <c r="AQ20" s="26" t="s">
        <v>77</v>
      </c>
      <c r="AR20" s="39"/>
      <c r="AS20" s="39"/>
      <c r="AT20" s="39" t="str">
        <f t="shared" si="0"/>
        <v>平成30年度</v>
      </c>
      <c r="AU20" s="41"/>
      <c r="AV20" s="44" t="s">
        <v>96</v>
      </c>
      <c r="AW20" s="39" t="s">
        <v>83</v>
      </c>
      <c r="AX20" s="39" t="str">
        <f t="shared" si="1"/>
        <v>平成30年度全額補給60月超84月以内</v>
      </c>
      <c r="AY20" s="40">
        <v>2.6</v>
      </c>
      <c r="BB20"/>
      <c r="BC20"/>
      <c r="BD20" s="16">
        <v>18</v>
      </c>
      <c r="BE20"/>
      <c r="BF20"/>
      <c r="BG20"/>
    </row>
    <row r="21" spans="2:59" ht="18.75" customHeight="1">
      <c r="B21" s="110" t="s">
        <v>8</v>
      </c>
      <c r="C21" s="111"/>
      <c r="D21" s="111"/>
      <c r="E21" s="111"/>
      <c r="F21" s="111"/>
      <c r="G21" s="111"/>
      <c r="H21" s="111"/>
      <c r="I21" s="112"/>
      <c r="J21" s="119" t="str">
        <f>IF($F$28="","",$F$28)</f>
        <v/>
      </c>
      <c r="K21" s="120"/>
      <c r="L21" s="120"/>
      <c r="M21" s="120"/>
      <c r="N21" s="120"/>
      <c r="O21" s="120"/>
      <c r="P21" s="121" t="s">
        <v>29</v>
      </c>
      <c r="Q21" s="121"/>
      <c r="R21" s="121"/>
      <c r="S21" s="7"/>
      <c r="T21" s="7"/>
      <c r="U21" s="7"/>
      <c r="V21" s="7"/>
      <c r="W21" s="8"/>
      <c r="X21" s="3"/>
      <c r="Y21" s="3"/>
      <c r="Z21" s="3"/>
      <c r="AA21" s="3"/>
      <c r="AB21" s="3"/>
      <c r="AC21" s="3"/>
      <c r="AE21" s="3"/>
      <c r="AF21" s="3"/>
      <c r="AH21" s="3"/>
      <c r="AI21" s="3"/>
      <c r="AK21" s="3"/>
      <c r="AL21" s="3"/>
      <c r="AP21" s="25">
        <v>45923</v>
      </c>
      <c r="AQ21" s="26" t="s">
        <v>84</v>
      </c>
      <c r="AR21" s="26" t="s">
        <v>78</v>
      </c>
      <c r="AS21" s="39" t="s">
        <v>80</v>
      </c>
      <c r="AT21" s="39" t="str">
        <f t="shared" si="0"/>
        <v>平成31年度創業以外12月以内</v>
      </c>
      <c r="AU21" s="40">
        <v>2.1</v>
      </c>
      <c r="AV21" s="42" t="s">
        <v>92</v>
      </c>
      <c r="AW21" s="39" t="s">
        <v>80</v>
      </c>
      <c r="AX21" s="39" t="str">
        <f t="shared" si="1"/>
        <v>平成31年度運転12月以内</v>
      </c>
      <c r="AY21" s="40">
        <v>1.5</v>
      </c>
      <c r="BB21"/>
      <c r="BC21"/>
      <c r="BD21" s="16">
        <v>19</v>
      </c>
      <c r="BE21"/>
      <c r="BF21" s="20"/>
      <c r="BG21"/>
    </row>
    <row r="22" spans="2:59" ht="18.75" customHeight="1">
      <c r="B22" s="113"/>
      <c r="C22" s="114"/>
      <c r="D22" s="114"/>
      <c r="E22" s="114"/>
      <c r="F22" s="114"/>
      <c r="G22" s="114"/>
      <c r="H22" s="114"/>
      <c r="I22" s="115"/>
      <c r="J22" s="122" t="str">
        <f>IF($I$28="","",MAX(I28:K40))</f>
        <v/>
      </c>
      <c r="K22" s="123"/>
      <c r="L22" s="123"/>
      <c r="M22" s="123"/>
      <c r="N22" s="123"/>
      <c r="O22" s="123"/>
      <c r="P22" s="124" t="s">
        <v>30</v>
      </c>
      <c r="Q22" s="124"/>
      <c r="R22" s="124"/>
      <c r="S22" s="125" t="str">
        <f ca="1">$N$41</f>
        <v/>
      </c>
      <c r="T22" s="126"/>
      <c r="U22" s="126"/>
      <c r="V22" s="126"/>
      <c r="W22" s="9" t="s">
        <v>5</v>
      </c>
      <c r="X22" s="3"/>
      <c r="Y22" s="3"/>
      <c r="Z22" s="3"/>
      <c r="AA22" s="3"/>
      <c r="AB22" s="3"/>
      <c r="AC22" s="3"/>
      <c r="AE22" s="3"/>
      <c r="AF22" s="3"/>
      <c r="AH22" s="3"/>
      <c r="AI22" s="3"/>
      <c r="AK22" s="3"/>
      <c r="AL22" s="3"/>
      <c r="AP22" s="25">
        <v>45943</v>
      </c>
      <c r="AQ22" s="26" t="s">
        <v>84</v>
      </c>
      <c r="AR22" s="26" t="s">
        <v>78</v>
      </c>
      <c r="AS22" s="39" t="s">
        <v>81</v>
      </c>
      <c r="AT22" s="39" t="str">
        <f t="shared" si="0"/>
        <v>平成31年度創業以外12月以内超36月以内</v>
      </c>
      <c r="AU22" s="40">
        <v>2.1999999999999997</v>
      </c>
      <c r="AV22" s="42" t="s">
        <v>92</v>
      </c>
      <c r="AW22" s="39" t="s">
        <v>81</v>
      </c>
      <c r="AX22" s="39" t="str">
        <f t="shared" si="1"/>
        <v>平成31年度運転12月以内超36月以内</v>
      </c>
      <c r="AY22" s="40">
        <v>1.5</v>
      </c>
      <c r="BB22"/>
      <c r="BC22"/>
      <c r="BD22" s="16">
        <v>20</v>
      </c>
      <c r="BE22"/>
      <c r="BF22" s="21"/>
      <c r="BG22"/>
    </row>
    <row r="23" spans="2:59" ht="18.75" customHeight="1">
      <c r="B23" s="116"/>
      <c r="C23" s="117"/>
      <c r="D23" s="117"/>
      <c r="E23" s="117"/>
      <c r="F23" s="117"/>
      <c r="G23" s="117"/>
      <c r="H23" s="117"/>
      <c r="I23" s="118"/>
      <c r="J23" s="10"/>
      <c r="K23" s="11"/>
      <c r="L23" s="11"/>
      <c r="M23" s="11"/>
      <c r="N23" s="11"/>
      <c r="O23" s="127" t="str">
        <f>$L$41</f>
        <v/>
      </c>
      <c r="P23" s="128"/>
      <c r="Q23" s="12" t="s">
        <v>9</v>
      </c>
      <c r="R23" s="12"/>
      <c r="S23" s="69" t="s">
        <v>10</v>
      </c>
      <c r="T23" s="69"/>
      <c r="U23" s="129" t="str">
        <f>IF($J$19="","",VLOOKUP($BG$8,AX3:AY500,2,FALSE))</f>
        <v/>
      </c>
      <c r="V23" s="129"/>
      <c r="W23" s="13" t="s">
        <v>11</v>
      </c>
      <c r="X23" s="3"/>
      <c r="Y23" s="3"/>
      <c r="Z23" s="3"/>
      <c r="AA23" s="3"/>
      <c r="AB23" s="3"/>
      <c r="AC23" s="3"/>
      <c r="AE23" s="3"/>
      <c r="AF23" s="3"/>
      <c r="AH23" s="3"/>
      <c r="AI23" s="3"/>
      <c r="AK23" s="3"/>
      <c r="AL23" s="3"/>
      <c r="AP23" s="25"/>
      <c r="AQ23" s="26" t="s">
        <v>84</v>
      </c>
      <c r="AR23" s="26" t="s">
        <v>78</v>
      </c>
      <c r="AS23" s="39" t="s">
        <v>82</v>
      </c>
      <c r="AT23" s="39" t="str">
        <f t="shared" si="0"/>
        <v>平成31年度創業以外36月超60月以内</v>
      </c>
      <c r="AU23" s="40">
        <v>2.2999999999999998</v>
      </c>
      <c r="AV23" s="42" t="s">
        <v>92</v>
      </c>
      <c r="AW23" s="39" t="s">
        <v>82</v>
      </c>
      <c r="AX23" s="39" t="str">
        <f t="shared" si="1"/>
        <v>平成31年度運転36月超60月以内</v>
      </c>
      <c r="AY23" s="40">
        <v>1.5</v>
      </c>
      <c r="BB23"/>
      <c r="BC23"/>
      <c r="BD23" s="16">
        <v>21</v>
      </c>
      <c r="BE23"/>
      <c r="BF23"/>
      <c r="BG23"/>
    </row>
    <row r="24" spans="2:59" ht="12.9" customHeight="1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E24" s="3"/>
      <c r="AF24" s="3"/>
      <c r="AH24" s="3"/>
      <c r="AI24" s="3"/>
      <c r="AK24" s="3"/>
      <c r="AL24" s="3"/>
      <c r="AP24" s="25"/>
      <c r="AQ24" s="26" t="s">
        <v>84</v>
      </c>
      <c r="AR24" s="26" t="s">
        <v>78</v>
      </c>
      <c r="AS24" s="39" t="s">
        <v>83</v>
      </c>
      <c r="AT24" s="39" t="str">
        <f t="shared" si="0"/>
        <v>平成31年度創業以外60月超84月以内</v>
      </c>
      <c r="AU24" s="40">
        <v>2.6</v>
      </c>
      <c r="AV24" s="43" t="s">
        <v>93</v>
      </c>
      <c r="AW24" s="39" t="s">
        <v>80</v>
      </c>
      <c r="AX24" s="39" t="str">
        <f t="shared" si="1"/>
        <v>平成31年度設備12月以内</v>
      </c>
      <c r="AY24" s="40">
        <v>1.8</v>
      </c>
      <c r="BB24"/>
      <c r="BC24"/>
      <c r="BD24" s="16">
        <v>22</v>
      </c>
      <c r="BE24"/>
      <c r="BF24"/>
      <c r="BG24"/>
    </row>
    <row r="25" spans="2:59" ht="18.75" customHeight="1">
      <c r="B25" s="174" t="s">
        <v>12</v>
      </c>
      <c r="C25" s="174"/>
      <c r="D25" s="174"/>
      <c r="E25" s="174"/>
      <c r="F25" s="174"/>
      <c r="G25" s="174"/>
      <c r="H25" s="174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E25" s="3"/>
      <c r="AF25" s="3"/>
      <c r="AH25" s="3"/>
      <c r="AI25" s="3"/>
      <c r="AK25" s="3"/>
      <c r="AL25" s="3"/>
      <c r="AP25" s="25"/>
      <c r="AQ25" s="26" t="s">
        <v>84</v>
      </c>
      <c r="AR25" s="26" t="s">
        <v>79</v>
      </c>
      <c r="AS25" s="39" t="s">
        <v>80</v>
      </c>
      <c r="AT25" s="39" t="str">
        <f t="shared" si="0"/>
        <v>平成31年度創業12月以内</v>
      </c>
      <c r="AU25" s="40">
        <v>2</v>
      </c>
      <c r="AV25" s="43" t="s">
        <v>93</v>
      </c>
      <c r="AW25" s="39" t="s">
        <v>81</v>
      </c>
      <c r="AX25" s="39" t="str">
        <f t="shared" si="1"/>
        <v>平成31年度設備12月以内超36月以内</v>
      </c>
      <c r="AY25" s="40">
        <v>1.8</v>
      </c>
      <c r="BB25"/>
      <c r="BC25"/>
      <c r="BD25" s="16">
        <v>23</v>
      </c>
      <c r="BE25"/>
      <c r="BF25"/>
      <c r="BG25"/>
    </row>
    <row r="26" spans="2:59" ht="19.5" customHeight="1">
      <c r="B26" s="65" t="s">
        <v>70</v>
      </c>
      <c r="C26" s="66"/>
      <c r="D26" s="66"/>
      <c r="E26" s="67"/>
      <c r="F26" s="99" t="s">
        <v>75</v>
      </c>
      <c r="G26" s="99"/>
      <c r="H26" s="99"/>
      <c r="I26" s="99"/>
      <c r="J26" s="99"/>
      <c r="K26" s="99"/>
      <c r="L26" s="75" t="s">
        <v>74</v>
      </c>
      <c r="M26" s="204"/>
      <c r="N26" s="65" t="s">
        <v>67</v>
      </c>
      <c r="O26" s="66"/>
      <c r="P26" s="66"/>
      <c r="Q26" s="66"/>
      <c r="R26" s="66"/>
      <c r="S26" s="67"/>
      <c r="T26" s="65" t="s">
        <v>66</v>
      </c>
      <c r="U26" s="66"/>
      <c r="V26" s="66"/>
      <c r="W26" s="67"/>
      <c r="X26" s="3"/>
      <c r="Y26" s="3"/>
      <c r="Z26" s="3"/>
      <c r="AA26" s="3"/>
      <c r="AB26" s="3"/>
      <c r="AC26" s="3"/>
      <c r="AE26" s="3"/>
      <c r="AF26" s="3"/>
      <c r="AH26" s="3"/>
      <c r="AI26" s="3"/>
      <c r="AK26" s="3"/>
      <c r="AL26" s="3"/>
      <c r="AP26" s="25"/>
      <c r="AQ26" s="26" t="s">
        <v>84</v>
      </c>
      <c r="AR26" s="26" t="s">
        <v>79</v>
      </c>
      <c r="AS26" s="39" t="s">
        <v>81</v>
      </c>
      <c r="AT26" s="39" t="str">
        <f t="shared" si="0"/>
        <v>平成31年度創業12月以内超36月以内</v>
      </c>
      <c r="AU26" s="40">
        <v>2.1</v>
      </c>
      <c r="AV26" s="43" t="s">
        <v>93</v>
      </c>
      <c r="AW26" s="39" t="s">
        <v>82</v>
      </c>
      <c r="AX26" s="39" t="str">
        <f t="shared" si="1"/>
        <v>平成31年度設備36月超60月以内</v>
      </c>
      <c r="AY26" s="40">
        <v>1.8</v>
      </c>
      <c r="BB26"/>
      <c r="BC26"/>
      <c r="BD26" s="16">
        <v>24</v>
      </c>
      <c r="BE26"/>
      <c r="BF26"/>
      <c r="BG26"/>
    </row>
    <row r="27" spans="2:59" ht="19.5" customHeight="1">
      <c r="B27" s="68"/>
      <c r="C27" s="69"/>
      <c r="D27" s="69"/>
      <c r="E27" s="70"/>
      <c r="F27" s="100" t="s">
        <v>13</v>
      </c>
      <c r="G27" s="101"/>
      <c r="H27" s="102"/>
      <c r="I27" s="103" t="s">
        <v>14</v>
      </c>
      <c r="J27" s="104"/>
      <c r="K27" s="105"/>
      <c r="L27" s="205"/>
      <c r="M27" s="206"/>
      <c r="N27" s="68"/>
      <c r="O27" s="69"/>
      <c r="P27" s="69"/>
      <c r="Q27" s="69"/>
      <c r="R27" s="69"/>
      <c r="S27" s="70"/>
      <c r="T27" s="68"/>
      <c r="U27" s="69"/>
      <c r="V27" s="69"/>
      <c r="W27" s="70"/>
      <c r="X27" s="3"/>
      <c r="Y27" s="3"/>
      <c r="Z27" s="3"/>
      <c r="AA27" s="3"/>
      <c r="AB27" s="3"/>
      <c r="AC27" s="3"/>
      <c r="AE27" s="3"/>
      <c r="AF27" s="3"/>
      <c r="AH27" s="3"/>
      <c r="AI27" s="3"/>
      <c r="AK27" s="3"/>
      <c r="AL27" s="3"/>
      <c r="AP27" s="25"/>
      <c r="AQ27" s="26" t="s">
        <v>84</v>
      </c>
      <c r="AR27" s="26" t="s">
        <v>79</v>
      </c>
      <c r="AS27" s="39" t="s">
        <v>82</v>
      </c>
      <c r="AT27" s="39" t="str">
        <f t="shared" si="0"/>
        <v>平成31年度創業36月超60月以内</v>
      </c>
      <c r="AU27" s="40">
        <v>2.1999999999999997</v>
      </c>
      <c r="AV27" s="43" t="s">
        <v>93</v>
      </c>
      <c r="AW27" s="39" t="s">
        <v>83</v>
      </c>
      <c r="AX27" s="39" t="str">
        <f t="shared" si="1"/>
        <v>平成31年度設備60月超84月以内</v>
      </c>
      <c r="AY27" s="40">
        <v>1.8</v>
      </c>
      <c r="BB27"/>
      <c r="BC27"/>
      <c r="BD27" s="16">
        <v>25</v>
      </c>
      <c r="BE27"/>
      <c r="BF27" s="22"/>
      <c r="BG27"/>
    </row>
    <row r="28" spans="2:59" ht="18.75" customHeight="1">
      <c r="B28" s="95"/>
      <c r="C28" s="95"/>
      <c r="D28" s="95"/>
      <c r="E28" s="95"/>
      <c r="F28" s="96"/>
      <c r="G28" s="97"/>
      <c r="H28" s="98"/>
      <c r="I28" s="82"/>
      <c r="J28" s="82"/>
      <c r="K28" s="82"/>
      <c r="L28" s="83" t="str">
        <f>IF(I28="","",I28-F28+1)</f>
        <v/>
      </c>
      <c r="M28" s="83"/>
      <c r="N28" s="84" t="str">
        <f t="shared" ref="N28:N40" ca="1" si="2">IF(B28="","",IF(COUNTIF($BA$3:$BA$17,YEAR(TODAY()))=1,ROUNDDOWN(B28*$U$23/100*L28/366,0),ROUNDDOWN(B28*$U$23/100*L28/365,0)))</f>
        <v/>
      </c>
      <c r="O28" s="85"/>
      <c r="P28" s="85"/>
      <c r="Q28" s="85"/>
      <c r="R28" s="85"/>
      <c r="S28" s="86"/>
      <c r="T28" s="94"/>
      <c r="U28" s="94"/>
      <c r="V28" s="94"/>
      <c r="W28" s="94"/>
      <c r="X28" s="3"/>
      <c r="Y28" s="3"/>
      <c r="Z28" s="3"/>
      <c r="AA28" s="3"/>
      <c r="AB28" s="3"/>
      <c r="AC28" s="3"/>
      <c r="AE28" s="3"/>
      <c r="AF28" s="3"/>
      <c r="AH28" s="3"/>
      <c r="AI28" s="3"/>
      <c r="AK28" s="3"/>
      <c r="AL28" s="3"/>
      <c r="AP28" s="25"/>
      <c r="AQ28" s="26" t="s">
        <v>84</v>
      </c>
      <c r="AR28" s="26" t="s">
        <v>79</v>
      </c>
      <c r="AS28" s="39" t="s">
        <v>83</v>
      </c>
      <c r="AT28" s="39" t="str">
        <f t="shared" si="0"/>
        <v>平成31年度創業60月超84月以内</v>
      </c>
      <c r="AU28" s="40">
        <v>2.5</v>
      </c>
      <c r="AV28" s="43" t="s">
        <v>94</v>
      </c>
      <c r="AW28" s="39" t="s">
        <v>80</v>
      </c>
      <c r="AX28" s="39" t="str">
        <f t="shared" si="1"/>
        <v>平成31年度創業運転12月以内</v>
      </c>
      <c r="AY28" s="40">
        <v>1.7</v>
      </c>
      <c r="BB28"/>
      <c r="BC28"/>
      <c r="BD28" s="16">
        <v>26</v>
      </c>
      <c r="BE28"/>
      <c r="BF28"/>
      <c r="BG28"/>
    </row>
    <row r="29" spans="2:59" ht="18.75" customHeight="1">
      <c r="B29" s="76"/>
      <c r="C29" s="92"/>
      <c r="D29" s="92"/>
      <c r="E29" s="93"/>
      <c r="F29" s="79" t="str">
        <f ca="1">IF(OR(I28=$P$20,I28=DATE(YEAR(TODAY()),9,30),B29=""),"",I28+1)</f>
        <v/>
      </c>
      <c r="G29" s="80"/>
      <c r="H29" s="81"/>
      <c r="I29" s="82"/>
      <c r="J29" s="82"/>
      <c r="K29" s="82"/>
      <c r="L29" s="83" t="str">
        <f>IF(I29="","",I29-F29+1)</f>
        <v/>
      </c>
      <c r="M29" s="83"/>
      <c r="N29" s="84" t="str">
        <f t="shared" ca="1" si="2"/>
        <v/>
      </c>
      <c r="O29" s="85"/>
      <c r="P29" s="85"/>
      <c r="Q29" s="85"/>
      <c r="R29" s="85"/>
      <c r="S29" s="86"/>
      <c r="T29" s="94"/>
      <c r="U29" s="94"/>
      <c r="V29" s="94"/>
      <c r="W29" s="94"/>
      <c r="X29" s="3"/>
      <c r="Y29" s="3"/>
      <c r="Z29" s="3"/>
      <c r="AA29" s="3"/>
      <c r="AB29" s="3"/>
      <c r="AC29" s="3"/>
      <c r="AE29" s="3"/>
      <c r="AF29" s="3"/>
      <c r="AH29" s="3"/>
      <c r="AI29" s="3"/>
      <c r="AK29" s="3"/>
      <c r="AL29" s="3"/>
      <c r="AP29" s="25"/>
      <c r="AQ29" s="26" t="s">
        <v>84</v>
      </c>
      <c r="AR29" s="39"/>
      <c r="AS29" s="39"/>
      <c r="AT29" s="39" t="str">
        <f t="shared" si="0"/>
        <v>平成31年度</v>
      </c>
      <c r="AU29" s="41"/>
      <c r="AV29" s="43" t="s">
        <v>94</v>
      </c>
      <c r="AW29" s="39" t="s">
        <v>81</v>
      </c>
      <c r="AX29" s="39" t="str">
        <f t="shared" si="1"/>
        <v>平成31年度創業運転12月以内超36月以内</v>
      </c>
      <c r="AY29" s="40">
        <v>1.7</v>
      </c>
      <c r="BB29"/>
      <c r="BC29"/>
      <c r="BD29" s="16">
        <v>27</v>
      </c>
      <c r="BE29"/>
      <c r="BF29"/>
      <c r="BG29"/>
    </row>
    <row r="30" spans="2:59" ht="18.75" customHeight="1">
      <c r="B30" s="76"/>
      <c r="C30" s="92"/>
      <c r="D30" s="92"/>
      <c r="E30" s="93"/>
      <c r="F30" s="79" t="str">
        <f t="shared" ref="F30:F31" ca="1" si="3">IF(OR(I29=$P$20,I29=DATE(YEAR(TODAY()),9,30),B30=""),"",I29+1)</f>
        <v/>
      </c>
      <c r="G30" s="80"/>
      <c r="H30" s="81"/>
      <c r="I30" s="82"/>
      <c r="J30" s="82"/>
      <c r="K30" s="82"/>
      <c r="L30" s="83" t="str">
        <f t="shared" ref="L30:L33" si="4">IF(I30="","",I30-F30+1)</f>
        <v/>
      </c>
      <c r="M30" s="83"/>
      <c r="N30" s="84" t="str">
        <f t="shared" ca="1" si="2"/>
        <v/>
      </c>
      <c r="O30" s="85"/>
      <c r="P30" s="85"/>
      <c r="Q30" s="85"/>
      <c r="R30" s="85"/>
      <c r="S30" s="86"/>
      <c r="T30" s="94"/>
      <c r="U30" s="94"/>
      <c r="V30" s="94"/>
      <c r="W30" s="94"/>
      <c r="X30" s="3"/>
      <c r="Y30" s="3"/>
      <c r="Z30" s="3"/>
      <c r="AA30" s="3"/>
      <c r="AB30" s="3"/>
      <c r="AC30" s="3"/>
      <c r="AE30" s="3"/>
      <c r="AF30" s="3"/>
      <c r="AH30" s="3"/>
      <c r="AI30" s="3"/>
      <c r="AK30" s="3"/>
      <c r="AL30" s="3"/>
      <c r="AP30" s="25"/>
      <c r="AQ30" s="26" t="s">
        <v>84</v>
      </c>
      <c r="AR30" s="39"/>
      <c r="AS30" s="39"/>
      <c r="AT30" s="39" t="str">
        <f t="shared" si="0"/>
        <v>平成31年度</v>
      </c>
      <c r="AU30" s="41"/>
      <c r="AV30" s="43" t="s">
        <v>94</v>
      </c>
      <c r="AW30" s="39" t="s">
        <v>82</v>
      </c>
      <c r="AX30" s="39" t="str">
        <f t="shared" si="1"/>
        <v>平成31年度創業運転36月超60月以内</v>
      </c>
      <c r="AY30" s="40">
        <v>1.7</v>
      </c>
      <c r="BB30"/>
      <c r="BC30"/>
      <c r="BD30" s="16">
        <v>28</v>
      </c>
      <c r="BE30"/>
      <c r="BF30" s="22"/>
      <c r="BG30"/>
    </row>
    <row r="31" spans="2:59" ht="18.75" customHeight="1">
      <c r="B31" s="76"/>
      <c r="C31" s="92"/>
      <c r="D31" s="92"/>
      <c r="E31" s="93"/>
      <c r="F31" s="79" t="str">
        <f t="shared" ca="1" si="3"/>
        <v/>
      </c>
      <c r="G31" s="80"/>
      <c r="H31" s="81"/>
      <c r="I31" s="82"/>
      <c r="J31" s="82"/>
      <c r="K31" s="82"/>
      <c r="L31" s="83" t="str">
        <f t="shared" si="4"/>
        <v/>
      </c>
      <c r="M31" s="83"/>
      <c r="N31" s="84" t="str">
        <f t="shared" ca="1" si="2"/>
        <v/>
      </c>
      <c r="O31" s="85"/>
      <c r="P31" s="85"/>
      <c r="Q31" s="85"/>
      <c r="R31" s="85"/>
      <c r="S31" s="86"/>
      <c r="T31" s="94"/>
      <c r="U31" s="94"/>
      <c r="V31" s="94"/>
      <c r="W31" s="94"/>
      <c r="X31" s="3"/>
      <c r="Y31" s="3"/>
      <c r="Z31" s="3"/>
      <c r="AA31" s="3"/>
      <c r="AB31" s="3"/>
      <c r="AC31" s="3"/>
      <c r="AE31" s="3"/>
      <c r="AF31" s="3"/>
      <c r="AH31" s="3"/>
      <c r="AI31" s="3"/>
      <c r="AK31" s="3"/>
      <c r="AL31" s="3"/>
      <c r="AP31" s="25"/>
      <c r="AQ31" s="26" t="s">
        <v>84</v>
      </c>
      <c r="AR31" s="39"/>
      <c r="AS31" s="39"/>
      <c r="AT31" s="39" t="str">
        <f t="shared" si="0"/>
        <v>平成31年度</v>
      </c>
      <c r="AU31" s="41"/>
      <c r="AV31" s="44" t="s">
        <v>95</v>
      </c>
      <c r="AW31" s="39" t="s">
        <v>80</v>
      </c>
      <c r="AX31" s="39" t="str">
        <f t="shared" si="1"/>
        <v>平成31年度創業設備12月以内</v>
      </c>
      <c r="AY31" s="40">
        <v>2</v>
      </c>
      <c r="BB31"/>
      <c r="BC31"/>
      <c r="BD31" s="16">
        <v>29</v>
      </c>
      <c r="BE31"/>
      <c r="BF31"/>
      <c r="BG31"/>
    </row>
    <row r="32" spans="2:59" ht="18.75" customHeight="1">
      <c r="B32" s="76"/>
      <c r="C32" s="92"/>
      <c r="D32" s="92"/>
      <c r="E32" s="93"/>
      <c r="F32" s="79" t="str">
        <f t="shared" ref="F32:F40" ca="1" si="5">IF(OR(I31=$P$20,I31=DATE(YEAR(TODAY()),9,30),B32=""),"",I31+1)</f>
        <v/>
      </c>
      <c r="G32" s="80"/>
      <c r="H32" s="81"/>
      <c r="I32" s="82"/>
      <c r="J32" s="82"/>
      <c r="K32" s="82"/>
      <c r="L32" s="83" t="str">
        <f t="shared" si="4"/>
        <v/>
      </c>
      <c r="M32" s="83"/>
      <c r="N32" s="84" t="str">
        <f t="shared" ca="1" si="2"/>
        <v/>
      </c>
      <c r="O32" s="85"/>
      <c r="P32" s="85"/>
      <c r="Q32" s="85"/>
      <c r="R32" s="85"/>
      <c r="S32" s="86"/>
      <c r="T32" s="94"/>
      <c r="U32" s="94"/>
      <c r="V32" s="94"/>
      <c r="W32" s="94"/>
      <c r="X32" s="3"/>
      <c r="Y32" s="3"/>
      <c r="Z32" s="3"/>
      <c r="AA32" s="3"/>
      <c r="AB32" s="3"/>
      <c r="AC32" s="3"/>
      <c r="AE32" s="3"/>
      <c r="AF32" s="3"/>
      <c r="AH32" s="3"/>
      <c r="AI32" s="3"/>
      <c r="AK32" s="3"/>
      <c r="AL32" s="3"/>
      <c r="AP32" s="25"/>
      <c r="AQ32" s="26" t="s">
        <v>84</v>
      </c>
      <c r="AR32" s="39"/>
      <c r="AS32" s="39"/>
      <c r="AT32" s="39" t="str">
        <f t="shared" si="0"/>
        <v>平成31年度</v>
      </c>
      <c r="AU32" s="41"/>
      <c r="AV32" s="44" t="s">
        <v>95</v>
      </c>
      <c r="AW32" s="39" t="s">
        <v>81</v>
      </c>
      <c r="AX32" s="39" t="str">
        <f t="shared" si="1"/>
        <v>平成31年度創業設備12月以内超36月以内</v>
      </c>
      <c r="AY32" s="40">
        <v>2</v>
      </c>
      <c r="BB32"/>
      <c r="BC32"/>
      <c r="BD32" s="16">
        <v>30</v>
      </c>
      <c r="BE32"/>
      <c r="BF32"/>
      <c r="BG32"/>
    </row>
    <row r="33" spans="2:59" ht="18.75" customHeight="1">
      <c r="B33" s="76"/>
      <c r="C33" s="92"/>
      <c r="D33" s="92"/>
      <c r="E33" s="93"/>
      <c r="F33" s="79" t="str">
        <f t="shared" ca="1" si="5"/>
        <v/>
      </c>
      <c r="G33" s="80"/>
      <c r="H33" s="81"/>
      <c r="I33" s="82"/>
      <c r="J33" s="82"/>
      <c r="K33" s="82"/>
      <c r="L33" s="83" t="str">
        <f t="shared" si="4"/>
        <v/>
      </c>
      <c r="M33" s="83"/>
      <c r="N33" s="84" t="str">
        <f t="shared" ca="1" si="2"/>
        <v/>
      </c>
      <c r="O33" s="85"/>
      <c r="P33" s="85"/>
      <c r="Q33" s="85"/>
      <c r="R33" s="85"/>
      <c r="S33" s="86"/>
      <c r="T33" s="94"/>
      <c r="U33" s="94"/>
      <c r="V33" s="94"/>
      <c r="W33" s="94"/>
      <c r="X33" s="3"/>
      <c r="Y33" s="3"/>
      <c r="Z33" s="3"/>
      <c r="AA33" s="3"/>
      <c r="AB33" s="3"/>
      <c r="AC33" s="3"/>
      <c r="AE33" s="3"/>
      <c r="AF33" s="3"/>
      <c r="AH33" s="3"/>
      <c r="AI33" s="3"/>
      <c r="AK33" s="3"/>
      <c r="AL33" s="3"/>
      <c r="AP33" s="25"/>
      <c r="AQ33" s="26" t="s">
        <v>84</v>
      </c>
      <c r="AR33" s="39"/>
      <c r="AS33" s="39"/>
      <c r="AT33" s="39" t="str">
        <f t="shared" si="0"/>
        <v>平成31年度</v>
      </c>
      <c r="AU33" s="41"/>
      <c r="AV33" s="44" t="s">
        <v>95</v>
      </c>
      <c r="AW33" s="39" t="s">
        <v>82</v>
      </c>
      <c r="AX33" s="39" t="str">
        <f t="shared" si="1"/>
        <v>平成31年度創業設備36月超60月以内</v>
      </c>
      <c r="AY33" s="40">
        <v>2</v>
      </c>
      <c r="BB33"/>
      <c r="BC33"/>
      <c r="BD33" s="16">
        <v>31</v>
      </c>
      <c r="BE33"/>
      <c r="BF33" s="22"/>
      <c r="BG33"/>
    </row>
    <row r="34" spans="2:59" ht="18.75" customHeight="1">
      <c r="B34" s="76"/>
      <c r="C34" s="92"/>
      <c r="D34" s="92"/>
      <c r="E34" s="93"/>
      <c r="F34" s="79" t="str">
        <f t="shared" ca="1" si="5"/>
        <v/>
      </c>
      <c r="G34" s="80"/>
      <c r="H34" s="81"/>
      <c r="I34" s="82"/>
      <c r="J34" s="82"/>
      <c r="K34" s="82"/>
      <c r="L34" s="83" t="str">
        <f t="shared" ref="L34:L40" si="6">IF(I34="","",I34-F34+1)</f>
        <v/>
      </c>
      <c r="M34" s="83"/>
      <c r="N34" s="84" t="str">
        <f t="shared" ca="1" si="2"/>
        <v/>
      </c>
      <c r="O34" s="85"/>
      <c r="P34" s="85"/>
      <c r="Q34" s="85"/>
      <c r="R34" s="85"/>
      <c r="S34" s="86"/>
      <c r="T34" s="94"/>
      <c r="U34" s="94"/>
      <c r="V34" s="94"/>
      <c r="W34" s="94"/>
      <c r="X34" s="3"/>
      <c r="Y34" s="3"/>
      <c r="Z34" s="3"/>
      <c r="AA34" s="3"/>
      <c r="AB34" s="3"/>
      <c r="AC34" s="3"/>
      <c r="AE34" s="3"/>
      <c r="AF34" s="3"/>
      <c r="AH34" s="3"/>
      <c r="AI34" s="3"/>
      <c r="AK34" s="3"/>
      <c r="AL34" s="3"/>
      <c r="AP34" s="25"/>
      <c r="AQ34" s="26" t="s">
        <v>84</v>
      </c>
      <c r="AR34" s="39"/>
      <c r="AS34" s="39"/>
      <c r="AT34" s="39" t="str">
        <f t="shared" si="0"/>
        <v>平成31年度</v>
      </c>
      <c r="AU34" s="41"/>
      <c r="AV34" s="44" t="s">
        <v>95</v>
      </c>
      <c r="AW34" s="39" t="s">
        <v>83</v>
      </c>
      <c r="AX34" s="39" t="str">
        <f t="shared" si="1"/>
        <v>平成31年度創業設備60月超84月以内</v>
      </c>
      <c r="AY34" s="40">
        <v>2</v>
      </c>
      <c r="BB34"/>
      <c r="BC34"/>
      <c r="BD34"/>
      <c r="BE34"/>
      <c r="BF34"/>
      <c r="BG34"/>
    </row>
    <row r="35" spans="2:59" ht="18.75" customHeight="1">
      <c r="B35" s="76"/>
      <c r="C35" s="92"/>
      <c r="D35" s="92"/>
      <c r="E35" s="93"/>
      <c r="F35" s="79" t="str">
        <f t="shared" ca="1" si="5"/>
        <v/>
      </c>
      <c r="G35" s="80"/>
      <c r="H35" s="81"/>
      <c r="I35" s="82"/>
      <c r="J35" s="82"/>
      <c r="K35" s="82"/>
      <c r="L35" s="83" t="str">
        <f t="shared" si="6"/>
        <v/>
      </c>
      <c r="M35" s="83"/>
      <c r="N35" s="84" t="str">
        <f t="shared" ca="1" si="2"/>
        <v/>
      </c>
      <c r="O35" s="85"/>
      <c r="P35" s="85"/>
      <c r="Q35" s="85"/>
      <c r="R35" s="85"/>
      <c r="S35" s="86"/>
      <c r="T35" s="87"/>
      <c r="U35" s="90"/>
      <c r="V35" s="90"/>
      <c r="W35" s="91"/>
      <c r="X35" s="3"/>
      <c r="Y35" s="3"/>
      <c r="Z35" s="3"/>
      <c r="AA35" s="3"/>
      <c r="AB35" s="3"/>
      <c r="AC35" s="3"/>
      <c r="AE35" s="3"/>
      <c r="AF35" s="3"/>
      <c r="AH35" s="3"/>
      <c r="AI35" s="3"/>
      <c r="AK35" s="3"/>
      <c r="AL35" s="3"/>
      <c r="AP35" s="25"/>
      <c r="AQ35" s="26" t="s">
        <v>84</v>
      </c>
      <c r="AR35" s="39"/>
      <c r="AS35" s="39"/>
      <c r="AT35" s="39" t="str">
        <f t="shared" si="0"/>
        <v>平成31年度</v>
      </c>
      <c r="AU35" s="41"/>
      <c r="AV35" s="44" t="s">
        <v>96</v>
      </c>
      <c r="AW35" s="39" t="s">
        <v>80</v>
      </c>
      <c r="AX35" s="39" t="str">
        <f t="shared" si="1"/>
        <v>平成31年度全額補給12月以内</v>
      </c>
      <c r="AY35" s="40">
        <v>2.1</v>
      </c>
      <c r="BB35"/>
      <c r="BC35"/>
      <c r="BD35"/>
      <c r="BE35"/>
      <c r="BF35"/>
      <c r="BG35"/>
    </row>
    <row r="36" spans="2:59" ht="18.75" customHeight="1">
      <c r="B36" s="76"/>
      <c r="C36" s="92"/>
      <c r="D36" s="92"/>
      <c r="E36" s="93"/>
      <c r="F36" s="79" t="str">
        <f t="shared" ca="1" si="5"/>
        <v/>
      </c>
      <c r="G36" s="80"/>
      <c r="H36" s="81"/>
      <c r="I36" s="82"/>
      <c r="J36" s="82"/>
      <c r="K36" s="82"/>
      <c r="L36" s="83" t="str">
        <f t="shared" si="6"/>
        <v/>
      </c>
      <c r="M36" s="83"/>
      <c r="N36" s="84" t="str">
        <f t="shared" ca="1" si="2"/>
        <v/>
      </c>
      <c r="O36" s="85"/>
      <c r="P36" s="85"/>
      <c r="Q36" s="85"/>
      <c r="R36" s="85"/>
      <c r="S36" s="86"/>
      <c r="T36" s="87"/>
      <c r="U36" s="90"/>
      <c r="V36" s="90"/>
      <c r="W36" s="91"/>
      <c r="X36" s="3"/>
      <c r="Y36" s="3"/>
      <c r="Z36" s="3"/>
      <c r="AA36" s="3"/>
      <c r="AB36" s="3"/>
      <c r="AC36" s="3"/>
      <c r="AE36" s="3"/>
      <c r="AF36" s="3"/>
      <c r="AH36" s="3"/>
      <c r="AI36" s="3"/>
      <c r="AK36" s="3"/>
      <c r="AL36" s="3"/>
      <c r="AP36" s="25"/>
      <c r="AQ36" s="26" t="s">
        <v>84</v>
      </c>
      <c r="AR36" s="39"/>
      <c r="AS36" s="39"/>
      <c r="AT36" s="39" t="str">
        <f t="shared" si="0"/>
        <v>平成31年度</v>
      </c>
      <c r="AU36" s="41"/>
      <c r="AV36" s="44" t="s">
        <v>96</v>
      </c>
      <c r="AW36" s="39" t="s">
        <v>81</v>
      </c>
      <c r="AX36" s="39" t="str">
        <f t="shared" si="1"/>
        <v>平成31年度全額補給12月以内超36月以内</v>
      </c>
      <c r="AY36" s="40">
        <v>2.2000000000000002</v>
      </c>
      <c r="BB36"/>
      <c r="BC36"/>
      <c r="BD36"/>
      <c r="BE36"/>
      <c r="BF36" s="22"/>
      <c r="BG36"/>
    </row>
    <row r="37" spans="2:59" ht="18.75" customHeight="1">
      <c r="B37" s="76"/>
      <c r="C37" s="92"/>
      <c r="D37" s="92"/>
      <c r="E37" s="93"/>
      <c r="F37" s="79" t="str">
        <f ca="1">IF(OR(I36=$P$20,I36=DATE(YEAR(TODAY()),9,30),B37=""),"",I36+1)</f>
        <v/>
      </c>
      <c r="G37" s="80"/>
      <c r="H37" s="81"/>
      <c r="I37" s="82"/>
      <c r="J37" s="82"/>
      <c r="K37" s="82"/>
      <c r="L37" s="83" t="str">
        <f t="shared" si="6"/>
        <v/>
      </c>
      <c r="M37" s="83"/>
      <c r="N37" s="84" t="str">
        <f t="shared" ca="1" si="2"/>
        <v/>
      </c>
      <c r="O37" s="85"/>
      <c r="P37" s="85"/>
      <c r="Q37" s="85"/>
      <c r="R37" s="85"/>
      <c r="S37" s="86"/>
      <c r="T37" s="87"/>
      <c r="U37" s="90"/>
      <c r="V37" s="90"/>
      <c r="W37" s="91"/>
      <c r="X37" s="3"/>
      <c r="Y37" s="3"/>
      <c r="Z37" s="3"/>
      <c r="AA37" s="3"/>
      <c r="AB37" s="3"/>
      <c r="AC37" s="3"/>
      <c r="AE37" s="3"/>
      <c r="AF37" s="3"/>
      <c r="AH37" s="3"/>
      <c r="AI37" s="3"/>
      <c r="AK37" s="3"/>
      <c r="AL37" s="3"/>
      <c r="AP37" s="25"/>
      <c r="AQ37" s="26" t="s">
        <v>84</v>
      </c>
      <c r="AR37" s="39"/>
      <c r="AS37" s="39"/>
      <c r="AT37" s="39" t="str">
        <f t="shared" si="0"/>
        <v>平成31年度</v>
      </c>
      <c r="AU37" s="41"/>
      <c r="AV37" s="44" t="s">
        <v>96</v>
      </c>
      <c r="AW37" s="39" t="s">
        <v>82</v>
      </c>
      <c r="AX37" s="39" t="str">
        <f t="shared" si="1"/>
        <v>平成31年度全額補給36月超60月以内</v>
      </c>
      <c r="AY37" s="40">
        <v>2.2999999999999998</v>
      </c>
      <c r="BB37"/>
      <c r="BC37"/>
      <c r="BD37"/>
      <c r="BE37"/>
      <c r="BF37"/>
      <c r="BG37"/>
    </row>
    <row r="38" spans="2:59" ht="18.75" customHeight="1">
      <c r="B38" s="76"/>
      <c r="C38" s="77"/>
      <c r="D38" s="77"/>
      <c r="E38" s="78"/>
      <c r="F38" s="79" t="str">
        <f t="shared" ca="1" si="5"/>
        <v/>
      </c>
      <c r="G38" s="80"/>
      <c r="H38" s="81"/>
      <c r="I38" s="82"/>
      <c r="J38" s="82"/>
      <c r="K38" s="82"/>
      <c r="L38" s="83" t="str">
        <f t="shared" si="6"/>
        <v/>
      </c>
      <c r="M38" s="83"/>
      <c r="N38" s="84" t="str">
        <f t="shared" ca="1" si="2"/>
        <v/>
      </c>
      <c r="O38" s="85"/>
      <c r="P38" s="85"/>
      <c r="Q38" s="85"/>
      <c r="R38" s="85"/>
      <c r="S38" s="86"/>
      <c r="T38" s="87"/>
      <c r="U38" s="90"/>
      <c r="V38" s="90"/>
      <c r="W38" s="91"/>
      <c r="X38" s="3"/>
      <c r="Y38" s="3"/>
      <c r="Z38" s="3"/>
      <c r="AA38" s="3"/>
      <c r="AB38" s="3"/>
      <c r="AC38" s="3"/>
      <c r="AE38" s="3"/>
      <c r="AF38" s="3"/>
      <c r="AH38" s="3"/>
      <c r="AI38" s="3"/>
      <c r="AK38" s="3"/>
      <c r="AL38" s="3"/>
      <c r="AP38" s="25"/>
      <c r="AQ38" s="26" t="s">
        <v>84</v>
      </c>
      <c r="AR38" s="39"/>
      <c r="AS38" s="39"/>
      <c r="AT38" s="39" t="str">
        <f t="shared" si="0"/>
        <v>平成31年度</v>
      </c>
      <c r="AU38" s="41"/>
      <c r="AV38" s="44" t="s">
        <v>96</v>
      </c>
      <c r="AW38" s="39" t="s">
        <v>83</v>
      </c>
      <c r="AX38" s="39" t="str">
        <f t="shared" si="1"/>
        <v>平成31年度全額補給60月超84月以内</v>
      </c>
      <c r="AY38" s="40">
        <v>2.6</v>
      </c>
      <c r="BB38"/>
      <c r="BC38"/>
      <c r="BD38"/>
      <c r="BE38"/>
      <c r="BF38"/>
      <c r="BG38"/>
    </row>
    <row r="39" spans="2:59" ht="18.75" customHeight="1">
      <c r="B39" s="76"/>
      <c r="C39" s="77"/>
      <c r="D39" s="77"/>
      <c r="E39" s="78"/>
      <c r="F39" s="79" t="str">
        <f t="shared" ca="1" si="5"/>
        <v/>
      </c>
      <c r="G39" s="80"/>
      <c r="H39" s="81"/>
      <c r="I39" s="82"/>
      <c r="J39" s="82"/>
      <c r="K39" s="82"/>
      <c r="L39" s="83" t="str">
        <f t="shared" si="6"/>
        <v/>
      </c>
      <c r="M39" s="83"/>
      <c r="N39" s="84" t="str">
        <f t="shared" ca="1" si="2"/>
        <v/>
      </c>
      <c r="O39" s="85"/>
      <c r="P39" s="85"/>
      <c r="Q39" s="85"/>
      <c r="R39" s="85"/>
      <c r="S39" s="86"/>
      <c r="T39" s="87"/>
      <c r="U39" s="90"/>
      <c r="V39" s="90"/>
      <c r="W39" s="91"/>
      <c r="X39" s="3"/>
      <c r="Y39" s="3"/>
      <c r="Z39" s="3"/>
      <c r="AA39" s="3"/>
      <c r="AB39" s="3"/>
      <c r="AC39" s="3"/>
      <c r="AE39" s="3"/>
      <c r="AF39" s="3"/>
      <c r="AH39" s="3"/>
      <c r="AI39" s="3"/>
      <c r="AK39" s="3"/>
      <c r="AL39" s="3"/>
      <c r="AP39" s="25"/>
      <c r="AQ39" s="26" t="s">
        <v>85</v>
      </c>
      <c r="AR39" s="26" t="s">
        <v>78</v>
      </c>
      <c r="AS39" s="39" t="s">
        <v>80</v>
      </c>
      <c r="AT39" s="39" t="str">
        <f t="shared" si="0"/>
        <v>令和2年度創業以外12月以内</v>
      </c>
      <c r="AU39" s="40">
        <v>2.1</v>
      </c>
      <c r="AV39" s="42" t="s">
        <v>92</v>
      </c>
      <c r="AW39" s="39" t="s">
        <v>80</v>
      </c>
      <c r="AX39" s="39" t="str">
        <f t="shared" si="1"/>
        <v>令和2年度運転12月以内</v>
      </c>
      <c r="AY39" s="40">
        <v>1.5</v>
      </c>
      <c r="BB39"/>
      <c r="BC39"/>
      <c r="BD39"/>
      <c r="BE39"/>
      <c r="BF39" s="22"/>
      <c r="BG39"/>
    </row>
    <row r="40" spans="2:59" ht="18.75" customHeight="1">
      <c r="B40" s="76"/>
      <c r="C40" s="77"/>
      <c r="D40" s="77"/>
      <c r="E40" s="78"/>
      <c r="F40" s="79" t="str">
        <f t="shared" ca="1" si="5"/>
        <v/>
      </c>
      <c r="G40" s="80"/>
      <c r="H40" s="81"/>
      <c r="I40" s="82"/>
      <c r="J40" s="82"/>
      <c r="K40" s="82"/>
      <c r="L40" s="83" t="str">
        <f t="shared" si="6"/>
        <v/>
      </c>
      <c r="M40" s="83"/>
      <c r="N40" s="84" t="str">
        <f t="shared" ca="1" si="2"/>
        <v/>
      </c>
      <c r="O40" s="85"/>
      <c r="P40" s="85"/>
      <c r="Q40" s="85"/>
      <c r="R40" s="85"/>
      <c r="S40" s="86"/>
      <c r="T40" s="87"/>
      <c r="U40" s="88"/>
      <c r="V40" s="88"/>
      <c r="W40" s="89"/>
      <c r="X40" s="3"/>
      <c r="Y40" s="3"/>
      <c r="Z40" s="3"/>
      <c r="AA40" s="3"/>
      <c r="AB40" s="3"/>
      <c r="AC40" s="3"/>
      <c r="AE40" s="3"/>
      <c r="AF40" s="3"/>
      <c r="AH40" s="3"/>
      <c r="AI40" s="3"/>
      <c r="AK40" s="3"/>
      <c r="AL40" s="3"/>
      <c r="AP40" s="25"/>
      <c r="AQ40" s="26" t="s">
        <v>85</v>
      </c>
      <c r="AR40" s="26" t="s">
        <v>78</v>
      </c>
      <c r="AS40" s="39" t="s">
        <v>81</v>
      </c>
      <c r="AT40" s="39" t="str">
        <f t="shared" si="0"/>
        <v>令和2年度創業以外12月以内超36月以内</v>
      </c>
      <c r="AU40" s="40">
        <v>2.1999999999999997</v>
      </c>
      <c r="AV40" s="42" t="s">
        <v>92</v>
      </c>
      <c r="AW40" s="39" t="s">
        <v>81</v>
      </c>
      <c r="AX40" s="39" t="str">
        <f t="shared" si="1"/>
        <v>令和2年度運転12月以内超36月以内</v>
      </c>
      <c r="AY40" s="40">
        <v>1.5</v>
      </c>
      <c r="BB40"/>
      <c r="BC40"/>
      <c r="BD40"/>
      <c r="BE40"/>
      <c r="BF40"/>
      <c r="BG40"/>
    </row>
    <row r="41" spans="2:59" ht="18.75" customHeight="1">
      <c r="F41" s="71" t="s">
        <v>15</v>
      </c>
      <c r="G41" s="131"/>
      <c r="H41" s="131"/>
      <c r="I41" s="131"/>
      <c r="J41" s="131"/>
      <c r="K41" s="72"/>
      <c r="L41" s="71" t="str">
        <f>IF($L$28="","",SUM(L28:M40))</f>
        <v/>
      </c>
      <c r="M41" s="72"/>
      <c r="N41" s="73" t="str">
        <f ca="1">IF($N$28="","",SUM(N28:S40))</f>
        <v/>
      </c>
      <c r="O41" s="73"/>
      <c r="P41" s="73"/>
      <c r="Q41" s="73"/>
      <c r="R41" s="73"/>
      <c r="S41" s="73"/>
      <c r="T41" s="74"/>
      <c r="U41" s="74"/>
      <c r="V41" s="74"/>
      <c r="W41" s="75"/>
      <c r="X41" s="3"/>
      <c r="Y41" s="3"/>
      <c r="Z41" s="3"/>
      <c r="AA41" s="3"/>
      <c r="AB41" s="3"/>
      <c r="AC41" s="3"/>
      <c r="AE41" s="3"/>
      <c r="AF41" s="3"/>
      <c r="AH41" s="3"/>
      <c r="AI41" s="3"/>
      <c r="AK41" s="3"/>
      <c r="AL41" s="3"/>
      <c r="AP41" s="25"/>
      <c r="AQ41" s="26" t="s">
        <v>85</v>
      </c>
      <c r="AR41" s="26" t="s">
        <v>78</v>
      </c>
      <c r="AS41" s="39" t="s">
        <v>82</v>
      </c>
      <c r="AT41" s="39" t="str">
        <f t="shared" si="0"/>
        <v>令和2年度創業以外36月超60月以内</v>
      </c>
      <c r="AU41" s="40">
        <v>2.2999999999999998</v>
      </c>
      <c r="AV41" s="42" t="s">
        <v>92</v>
      </c>
      <c r="AW41" s="39" t="s">
        <v>82</v>
      </c>
      <c r="AX41" s="39" t="str">
        <f t="shared" si="1"/>
        <v>令和2年度運転36月超60月以内</v>
      </c>
      <c r="AY41" s="40">
        <v>1.5</v>
      </c>
      <c r="BB41"/>
      <c r="BC41"/>
      <c r="BD41"/>
      <c r="BE41"/>
      <c r="BF41"/>
      <c r="BG41"/>
    </row>
    <row r="42" spans="2:59" ht="18.75" customHeight="1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E42" s="3"/>
      <c r="AF42" s="3"/>
      <c r="AH42" s="3"/>
      <c r="AI42" s="3"/>
      <c r="AK42" s="3"/>
      <c r="AL42" s="3"/>
      <c r="AP42" s="25"/>
      <c r="AQ42" s="26" t="s">
        <v>85</v>
      </c>
      <c r="AR42" s="26" t="s">
        <v>78</v>
      </c>
      <c r="AS42" s="39" t="s">
        <v>83</v>
      </c>
      <c r="AT42" s="39" t="str">
        <f t="shared" si="0"/>
        <v>令和2年度創業以外60月超84月以内</v>
      </c>
      <c r="AU42" s="40">
        <v>2.6</v>
      </c>
      <c r="AV42" s="43" t="s">
        <v>93</v>
      </c>
      <c r="AW42" s="39" t="s">
        <v>80</v>
      </c>
      <c r="AX42" s="39" t="str">
        <f t="shared" si="1"/>
        <v>令和2年度設備12月以内</v>
      </c>
      <c r="AY42" s="40">
        <v>1.8</v>
      </c>
      <c r="BB42"/>
      <c r="BC42"/>
      <c r="BD42"/>
      <c r="BE42"/>
      <c r="BF42"/>
      <c r="BG42"/>
    </row>
    <row r="43" spans="2:59">
      <c r="AP43" s="25"/>
      <c r="AQ43" s="26" t="s">
        <v>85</v>
      </c>
      <c r="AR43" s="26" t="s">
        <v>79</v>
      </c>
      <c r="AS43" s="39" t="s">
        <v>80</v>
      </c>
      <c r="AT43" s="39" t="str">
        <f t="shared" si="0"/>
        <v>令和2年度創業12月以内</v>
      </c>
      <c r="AU43" s="40">
        <v>2</v>
      </c>
      <c r="AV43" s="43" t="s">
        <v>93</v>
      </c>
      <c r="AW43" s="39" t="s">
        <v>81</v>
      </c>
      <c r="AX43" s="39" t="str">
        <f t="shared" si="1"/>
        <v>令和2年度設備12月以内超36月以内</v>
      </c>
      <c r="AY43" s="40">
        <v>1.8</v>
      </c>
      <c r="BB43"/>
      <c r="BC43"/>
      <c r="BD43"/>
      <c r="BE43"/>
      <c r="BF43"/>
      <c r="BG43"/>
    </row>
    <row r="44" spans="2:59">
      <c r="AQ44" s="26" t="s">
        <v>85</v>
      </c>
      <c r="AR44" s="26" t="s">
        <v>79</v>
      </c>
      <c r="AS44" s="39" t="s">
        <v>81</v>
      </c>
      <c r="AT44" s="39" t="str">
        <f t="shared" si="0"/>
        <v>令和2年度創業12月以内超36月以内</v>
      </c>
      <c r="AU44" s="40">
        <v>2.1</v>
      </c>
      <c r="AV44" s="43" t="s">
        <v>93</v>
      </c>
      <c r="AW44" s="39" t="s">
        <v>82</v>
      </c>
      <c r="AX44" s="39" t="str">
        <f t="shared" si="1"/>
        <v>令和2年度設備36月超60月以内</v>
      </c>
      <c r="AY44" s="40">
        <v>1.8</v>
      </c>
      <c r="BB44"/>
      <c r="BC44"/>
      <c r="BD44"/>
      <c r="BE44"/>
      <c r="BF44"/>
      <c r="BG44"/>
    </row>
    <row r="45" spans="2:59">
      <c r="AQ45" s="26" t="s">
        <v>85</v>
      </c>
      <c r="AR45" s="26" t="s">
        <v>79</v>
      </c>
      <c r="AS45" s="39" t="s">
        <v>82</v>
      </c>
      <c r="AT45" s="39" t="str">
        <f t="shared" si="0"/>
        <v>令和2年度創業36月超60月以内</v>
      </c>
      <c r="AU45" s="40">
        <v>2.1999999999999997</v>
      </c>
      <c r="AV45" s="43" t="s">
        <v>93</v>
      </c>
      <c r="AW45" s="39" t="s">
        <v>83</v>
      </c>
      <c r="AX45" s="39" t="str">
        <f t="shared" si="1"/>
        <v>令和2年度設備60月超84月以内</v>
      </c>
      <c r="AY45" s="40">
        <v>1.8</v>
      </c>
      <c r="BB45"/>
      <c r="BC45"/>
      <c r="BD45"/>
      <c r="BE45"/>
      <c r="BF45"/>
      <c r="BG45"/>
    </row>
    <row r="46" spans="2:59">
      <c r="AQ46" s="26" t="s">
        <v>85</v>
      </c>
      <c r="AR46" s="26" t="s">
        <v>79</v>
      </c>
      <c r="AS46" s="39" t="s">
        <v>83</v>
      </c>
      <c r="AT46" s="39" t="str">
        <f t="shared" si="0"/>
        <v>令和2年度創業60月超84月以内</v>
      </c>
      <c r="AU46" s="40">
        <v>2.5</v>
      </c>
      <c r="AV46" s="43" t="s">
        <v>94</v>
      </c>
      <c r="AW46" s="39" t="s">
        <v>80</v>
      </c>
      <c r="AX46" s="39" t="str">
        <f t="shared" si="1"/>
        <v>令和2年度創業運転12月以内</v>
      </c>
      <c r="AY46" s="40">
        <v>1.7</v>
      </c>
      <c r="BB46"/>
      <c r="BC46"/>
      <c r="BD46"/>
      <c r="BE46"/>
      <c r="BF46"/>
      <c r="BG46"/>
    </row>
    <row r="47" spans="2:59">
      <c r="AQ47" s="26" t="s">
        <v>85</v>
      </c>
      <c r="AR47" s="39"/>
      <c r="AS47" s="39"/>
      <c r="AT47" s="39" t="str">
        <f t="shared" si="0"/>
        <v>令和2年度</v>
      </c>
      <c r="AU47" s="41"/>
      <c r="AV47" s="43" t="s">
        <v>94</v>
      </c>
      <c r="AW47" s="39" t="s">
        <v>81</v>
      </c>
      <c r="AX47" s="39" t="str">
        <f t="shared" si="1"/>
        <v>令和2年度創業運転12月以内超36月以内</v>
      </c>
      <c r="AY47" s="40">
        <v>1.7</v>
      </c>
      <c r="BB47"/>
      <c r="BC47"/>
      <c r="BD47"/>
      <c r="BE47"/>
      <c r="BF47"/>
      <c r="BG47"/>
    </row>
    <row r="48" spans="2:59">
      <c r="AQ48" s="26" t="s">
        <v>85</v>
      </c>
      <c r="AR48" s="39"/>
      <c r="AS48" s="39"/>
      <c r="AT48" s="39" t="str">
        <f t="shared" si="0"/>
        <v>令和2年度</v>
      </c>
      <c r="AU48" s="41"/>
      <c r="AV48" s="43" t="s">
        <v>94</v>
      </c>
      <c r="AW48" s="39" t="s">
        <v>82</v>
      </c>
      <c r="AX48" s="39" t="str">
        <f t="shared" si="1"/>
        <v>令和2年度創業運転36月超60月以内</v>
      </c>
      <c r="AY48" s="40">
        <v>1.7</v>
      </c>
      <c r="BB48"/>
      <c r="BC48"/>
      <c r="BD48"/>
      <c r="BE48"/>
      <c r="BF48"/>
      <c r="BG48"/>
    </row>
    <row r="49" spans="43:59">
      <c r="AQ49" s="26" t="s">
        <v>85</v>
      </c>
      <c r="AR49" s="39"/>
      <c r="AS49" s="39"/>
      <c r="AT49" s="39" t="str">
        <f t="shared" si="0"/>
        <v>令和2年度</v>
      </c>
      <c r="AU49" s="41"/>
      <c r="AV49" s="44" t="s">
        <v>95</v>
      </c>
      <c r="AW49" s="39" t="s">
        <v>80</v>
      </c>
      <c r="AX49" s="39" t="str">
        <f t="shared" si="1"/>
        <v>令和2年度創業設備12月以内</v>
      </c>
      <c r="AY49" s="40">
        <v>2</v>
      </c>
      <c r="BB49"/>
      <c r="BC49"/>
      <c r="BD49"/>
      <c r="BE49"/>
      <c r="BF49"/>
      <c r="BG49"/>
    </row>
    <row r="50" spans="43:59">
      <c r="AQ50" s="26" t="s">
        <v>85</v>
      </c>
      <c r="AR50" s="39"/>
      <c r="AS50" s="39"/>
      <c r="AT50" s="39" t="str">
        <f t="shared" si="0"/>
        <v>令和2年度</v>
      </c>
      <c r="AU50" s="41"/>
      <c r="AV50" s="44" t="s">
        <v>95</v>
      </c>
      <c r="AW50" s="39" t="s">
        <v>81</v>
      </c>
      <c r="AX50" s="39" t="str">
        <f t="shared" si="1"/>
        <v>令和2年度創業設備12月以内超36月以内</v>
      </c>
      <c r="AY50" s="40">
        <v>2</v>
      </c>
      <c r="BB50"/>
      <c r="BC50"/>
      <c r="BD50"/>
      <c r="BE50"/>
      <c r="BF50"/>
      <c r="BG50"/>
    </row>
    <row r="51" spans="43:59">
      <c r="AQ51" s="26" t="s">
        <v>85</v>
      </c>
      <c r="AR51" s="39"/>
      <c r="AS51" s="39"/>
      <c r="AT51" s="39" t="str">
        <f t="shared" si="0"/>
        <v>令和2年度</v>
      </c>
      <c r="AU51" s="41"/>
      <c r="AV51" s="44" t="s">
        <v>95</v>
      </c>
      <c r="AW51" s="39" t="s">
        <v>82</v>
      </c>
      <c r="AX51" s="39" t="str">
        <f t="shared" si="1"/>
        <v>令和2年度創業設備36月超60月以内</v>
      </c>
      <c r="AY51" s="40">
        <v>2</v>
      </c>
      <c r="BB51"/>
      <c r="BC51"/>
      <c r="BD51"/>
      <c r="BE51"/>
      <c r="BF51"/>
      <c r="BG51"/>
    </row>
    <row r="52" spans="43:59">
      <c r="AQ52" s="26" t="s">
        <v>85</v>
      </c>
      <c r="AR52" s="39"/>
      <c r="AS52" s="39"/>
      <c r="AT52" s="39" t="str">
        <f t="shared" si="0"/>
        <v>令和2年度</v>
      </c>
      <c r="AU52" s="41"/>
      <c r="AV52" s="44" t="s">
        <v>95</v>
      </c>
      <c r="AW52" s="39" t="s">
        <v>83</v>
      </c>
      <c r="AX52" s="39" t="str">
        <f t="shared" si="1"/>
        <v>令和2年度創業設備60月超84月以内</v>
      </c>
      <c r="AY52" s="40">
        <v>2</v>
      </c>
      <c r="BB52"/>
      <c r="BC52"/>
      <c r="BD52"/>
      <c r="BE52"/>
      <c r="BF52"/>
      <c r="BG52"/>
    </row>
    <row r="53" spans="43:59">
      <c r="AQ53" s="26" t="s">
        <v>85</v>
      </c>
      <c r="AR53" s="39"/>
      <c r="AS53" s="39"/>
      <c r="AT53" s="39" t="str">
        <f t="shared" si="0"/>
        <v>令和2年度</v>
      </c>
      <c r="AU53" s="41"/>
      <c r="AV53" s="44" t="s">
        <v>96</v>
      </c>
      <c r="AW53" s="39" t="s">
        <v>80</v>
      </c>
      <c r="AX53" s="39" t="str">
        <f t="shared" si="1"/>
        <v>令和2年度全額補給12月以内</v>
      </c>
      <c r="AY53" s="40">
        <v>2.1</v>
      </c>
      <c r="BB53"/>
      <c r="BC53"/>
      <c r="BD53"/>
      <c r="BE53"/>
      <c r="BF53"/>
      <c r="BG53"/>
    </row>
    <row r="54" spans="43:59">
      <c r="AQ54" s="26" t="s">
        <v>85</v>
      </c>
      <c r="AR54" s="39"/>
      <c r="AS54" s="39"/>
      <c r="AT54" s="39" t="str">
        <f t="shared" si="0"/>
        <v>令和2年度</v>
      </c>
      <c r="AU54" s="41"/>
      <c r="AV54" s="44" t="s">
        <v>96</v>
      </c>
      <c r="AW54" s="39" t="s">
        <v>81</v>
      </c>
      <c r="AX54" s="39" t="str">
        <f t="shared" si="1"/>
        <v>令和2年度全額補給12月以内超36月以内</v>
      </c>
      <c r="AY54" s="40">
        <v>2.2000000000000002</v>
      </c>
      <c r="BB54"/>
      <c r="BC54"/>
      <c r="BD54"/>
      <c r="BE54"/>
      <c r="BF54"/>
      <c r="BG54"/>
    </row>
    <row r="55" spans="43:59">
      <c r="AQ55" s="26" t="s">
        <v>85</v>
      </c>
      <c r="AR55" s="39"/>
      <c r="AS55" s="39"/>
      <c r="AT55" s="39" t="str">
        <f t="shared" si="0"/>
        <v>令和2年度</v>
      </c>
      <c r="AU55" s="41"/>
      <c r="AV55" s="44" t="s">
        <v>96</v>
      </c>
      <c r="AW55" s="39" t="s">
        <v>82</v>
      </c>
      <c r="AX55" s="39" t="str">
        <f t="shared" si="1"/>
        <v>令和2年度全額補給36月超60月以内</v>
      </c>
      <c r="AY55" s="40">
        <v>2.2999999999999998</v>
      </c>
      <c r="BB55"/>
      <c r="BC55"/>
      <c r="BD55"/>
      <c r="BE55"/>
      <c r="BF55"/>
      <c r="BG55"/>
    </row>
    <row r="56" spans="43:59">
      <c r="AQ56" s="26" t="s">
        <v>85</v>
      </c>
      <c r="AR56" s="39"/>
      <c r="AS56" s="39"/>
      <c r="AT56" s="39" t="str">
        <f t="shared" si="0"/>
        <v>令和2年度</v>
      </c>
      <c r="AU56" s="41"/>
      <c r="AV56" s="44" t="s">
        <v>96</v>
      </c>
      <c r="AW56" s="39" t="s">
        <v>83</v>
      </c>
      <c r="AX56" s="39" t="str">
        <f t="shared" si="1"/>
        <v>令和2年度全額補給60月超84月以内</v>
      </c>
      <c r="AY56" s="40">
        <v>2.6</v>
      </c>
      <c r="BB56"/>
      <c r="BC56"/>
      <c r="BD56"/>
      <c r="BE56"/>
      <c r="BF56"/>
      <c r="BG56"/>
    </row>
    <row r="57" spans="43:59">
      <c r="AQ57" s="26" t="s">
        <v>86</v>
      </c>
      <c r="AR57" s="26" t="s">
        <v>78</v>
      </c>
      <c r="AS57" s="39" t="s">
        <v>80</v>
      </c>
      <c r="AT57" s="39" t="str">
        <f t="shared" si="0"/>
        <v>令和3年度創業以外12月以内</v>
      </c>
      <c r="AU57" s="40">
        <v>1.9</v>
      </c>
      <c r="AV57" s="42" t="s">
        <v>92</v>
      </c>
      <c r="AW57" s="39" t="s">
        <v>80</v>
      </c>
      <c r="AX57" s="39" t="str">
        <f t="shared" si="1"/>
        <v>令和3年度運転12月以内</v>
      </c>
      <c r="AY57" s="40">
        <v>1.3</v>
      </c>
      <c r="BB57"/>
      <c r="BC57"/>
      <c r="BD57"/>
      <c r="BE57"/>
      <c r="BF57"/>
      <c r="BG57"/>
    </row>
    <row r="58" spans="43:59">
      <c r="AQ58" s="26" t="s">
        <v>86</v>
      </c>
      <c r="AR58" s="26" t="s">
        <v>78</v>
      </c>
      <c r="AS58" s="39" t="s">
        <v>81</v>
      </c>
      <c r="AT58" s="39" t="str">
        <f t="shared" si="0"/>
        <v>令和3年度創業以外12月以内超36月以内</v>
      </c>
      <c r="AU58" s="40">
        <v>2</v>
      </c>
      <c r="AV58" s="42" t="s">
        <v>92</v>
      </c>
      <c r="AW58" s="39" t="s">
        <v>81</v>
      </c>
      <c r="AX58" s="39" t="str">
        <f t="shared" si="1"/>
        <v>令和3年度運転12月以内超36月以内</v>
      </c>
      <c r="AY58" s="40">
        <v>1.3</v>
      </c>
      <c r="BB58"/>
      <c r="BC58"/>
      <c r="BD58"/>
      <c r="BE58"/>
      <c r="BF58"/>
      <c r="BG58"/>
    </row>
    <row r="59" spans="43:59">
      <c r="AQ59" s="26" t="s">
        <v>86</v>
      </c>
      <c r="AR59" s="26" t="s">
        <v>78</v>
      </c>
      <c r="AS59" s="39" t="s">
        <v>82</v>
      </c>
      <c r="AT59" s="39" t="str">
        <f t="shared" si="0"/>
        <v>令和3年度創業以外36月超60月以内</v>
      </c>
      <c r="AU59" s="40">
        <v>2.1</v>
      </c>
      <c r="AV59" s="42" t="s">
        <v>92</v>
      </c>
      <c r="AW59" s="39" t="s">
        <v>82</v>
      </c>
      <c r="AX59" s="39" t="str">
        <f t="shared" si="1"/>
        <v>令和3年度運転36月超60月以内</v>
      </c>
      <c r="AY59" s="40">
        <v>1.3</v>
      </c>
      <c r="BB59"/>
      <c r="BC59"/>
      <c r="BD59"/>
      <c r="BE59"/>
      <c r="BF59"/>
      <c r="BG59"/>
    </row>
    <row r="60" spans="43:59">
      <c r="AQ60" s="26" t="s">
        <v>86</v>
      </c>
      <c r="AR60" s="26" t="s">
        <v>78</v>
      </c>
      <c r="AS60" s="39" t="s">
        <v>83</v>
      </c>
      <c r="AT60" s="39" t="str">
        <f t="shared" si="0"/>
        <v>令和3年度創業以外60月超84月以内</v>
      </c>
      <c r="AU60" s="40">
        <v>2.4</v>
      </c>
      <c r="AV60" s="43" t="s">
        <v>93</v>
      </c>
      <c r="AW60" s="39" t="s">
        <v>80</v>
      </c>
      <c r="AX60" s="39" t="str">
        <f t="shared" si="1"/>
        <v>令和3年度設備12月以内</v>
      </c>
      <c r="AY60" s="40">
        <v>1.6</v>
      </c>
      <c r="BB60"/>
      <c r="BC60"/>
      <c r="BD60"/>
      <c r="BE60"/>
      <c r="BF60"/>
      <c r="BG60"/>
    </row>
    <row r="61" spans="43:59">
      <c r="AQ61" s="26" t="s">
        <v>86</v>
      </c>
      <c r="AR61" s="26" t="s">
        <v>79</v>
      </c>
      <c r="AS61" s="39" t="s">
        <v>80</v>
      </c>
      <c r="AT61" s="39" t="str">
        <f t="shared" si="0"/>
        <v>令和3年度創業12月以内</v>
      </c>
      <c r="AU61" s="40">
        <v>1.7999999999999998</v>
      </c>
      <c r="AV61" s="43" t="s">
        <v>93</v>
      </c>
      <c r="AW61" s="39" t="s">
        <v>81</v>
      </c>
      <c r="AX61" s="39" t="str">
        <f t="shared" si="1"/>
        <v>令和3年度設備12月以内超36月以内</v>
      </c>
      <c r="AY61" s="40">
        <v>1.6</v>
      </c>
      <c r="BB61"/>
      <c r="BC61"/>
      <c r="BD61"/>
      <c r="BE61"/>
      <c r="BF61"/>
      <c r="BG61"/>
    </row>
    <row r="62" spans="43:59">
      <c r="AQ62" s="26" t="s">
        <v>86</v>
      </c>
      <c r="AR62" s="26" t="s">
        <v>79</v>
      </c>
      <c r="AS62" s="39" t="s">
        <v>81</v>
      </c>
      <c r="AT62" s="39" t="str">
        <f t="shared" si="0"/>
        <v>令和3年度創業12月以内超36月以内</v>
      </c>
      <c r="AU62" s="40">
        <v>1.9</v>
      </c>
      <c r="AV62" s="43" t="s">
        <v>93</v>
      </c>
      <c r="AW62" s="39" t="s">
        <v>82</v>
      </c>
      <c r="AX62" s="39" t="str">
        <f t="shared" si="1"/>
        <v>令和3年度設備36月超60月以内</v>
      </c>
      <c r="AY62" s="40">
        <v>1.6</v>
      </c>
      <c r="BB62"/>
      <c r="BC62"/>
      <c r="BD62"/>
      <c r="BE62"/>
      <c r="BF62"/>
      <c r="BG62"/>
    </row>
    <row r="63" spans="43:59">
      <c r="AQ63" s="26" t="s">
        <v>86</v>
      </c>
      <c r="AR63" s="26" t="s">
        <v>79</v>
      </c>
      <c r="AS63" s="39" t="s">
        <v>82</v>
      </c>
      <c r="AT63" s="39" t="str">
        <f t="shared" si="0"/>
        <v>令和3年度創業36月超60月以内</v>
      </c>
      <c r="AU63" s="40">
        <v>2</v>
      </c>
      <c r="AV63" s="43" t="s">
        <v>93</v>
      </c>
      <c r="AW63" s="39" t="s">
        <v>83</v>
      </c>
      <c r="AX63" s="39" t="str">
        <f t="shared" si="1"/>
        <v>令和3年度設備60月超84月以内</v>
      </c>
      <c r="AY63" s="40">
        <v>1.6</v>
      </c>
      <c r="BB63"/>
      <c r="BC63"/>
      <c r="BD63"/>
      <c r="BE63"/>
      <c r="BF63"/>
      <c r="BG63"/>
    </row>
    <row r="64" spans="43:59">
      <c r="AQ64" s="26" t="s">
        <v>86</v>
      </c>
      <c r="AR64" s="26" t="s">
        <v>79</v>
      </c>
      <c r="AS64" s="39" t="s">
        <v>83</v>
      </c>
      <c r="AT64" s="39" t="str">
        <f t="shared" si="0"/>
        <v>令和3年度創業60月超84月以内</v>
      </c>
      <c r="AU64" s="40">
        <v>2.2999999999999998</v>
      </c>
      <c r="AV64" s="43" t="s">
        <v>94</v>
      </c>
      <c r="AW64" s="39" t="s">
        <v>80</v>
      </c>
      <c r="AX64" s="39" t="str">
        <f t="shared" si="1"/>
        <v>令和3年度創業運転12月以内</v>
      </c>
      <c r="AY64" s="40">
        <v>1.7</v>
      </c>
      <c r="BB64"/>
      <c r="BC64"/>
      <c r="BD64"/>
      <c r="BE64"/>
      <c r="BF64"/>
      <c r="BG64"/>
    </row>
    <row r="65" spans="43:59">
      <c r="AQ65" s="26" t="s">
        <v>86</v>
      </c>
      <c r="AR65" s="39"/>
      <c r="AS65" s="39"/>
      <c r="AT65" s="39" t="str">
        <f t="shared" si="0"/>
        <v>令和3年度</v>
      </c>
      <c r="AU65" s="41"/>
      <c r="AV65" s="43" t="s">
        <v>94</v>
      </c>
      <c r="AW65" s="39" t="s">
        <v>81</v>
      </c>
      <c r="AX65" s="39" t="str">
        <f t="shared" si="1"/>
        <v>令和3年度創業運転12月以内超36月以内</v>
      </c>
      <c r="AY65" s="40">
        <v>1.7</v>
      </c>
      <c r="BB65"/>
      <c r="BC65"/>
      <c r="BD65"/>
      <c r="BE65"/>
      <c r="BF65"/>
      <c r="BG65"/>
    </row>
    <row r="66" spans="43:59">
      <c r="AQ66" s="26" t="s">
        <v>86</v>
      </c>
      <c r="AR66" s="39"/>
      <c r="AS66" s="39"/>
      <c r="AT66" s="39" t="str">
        <f t="shared" si="0"/>
        <v>令和3年度</v>
      </c>
      <c r="AU66" s="41"/>
      <c r="AV66" s="43" t="s">
        <v>94</v>
      </c>
      <c r="AW66" s="39" t="s">
        <v>82</v>
      </c>
      <c r="AX66" s="39" t="str">
        <f t="shared" si="1"/>
        <v>令和3年度創業運転36月超60月以内</v>
      </c>
      <c r="AY66" s="40">
        <v>1.7</v>
      </c>
      <c r="BB66"/>
      <c r="BC66"/>
      <c r="BD66"/>
      <c r="BE66"/>
      <c r="BF66"/>
      <c r="BG66"/>
    </row>
    <row r="67" spans="43:59">
      <c r="AQ67" s="26" t="s">
        <v>86</v>
      </c>
      <c r="AR67" s="39"/>
      <c r="AS67" s="39"/>
      <c r="AT67" s="39" t="str">
        <f t="shared" si="0"/>
        <v>令和3年度</v>
      </c>
      <c r="AU67" s="41"/>
      <c r="AV67" s="44" t="s">
        <v>95</v>
      </c>
      <c r="AW67" s="39" t="s">
        <v>80</v>
      </c>
      <c r="AX67" s="39" t="str">
        <f t="shared" si="1"/>
        <v>令和3年度創業設備12月以内</v>
      </c>
      <c r="AY67" s="40">
        <v>1.8</v>
      </c>
      <c r="BB67"/>
      <c r="BC67"/>
      <c r="BD67"/>
      <c r="BE67"/>
      <c r="BF67"/>
      <c r="BG67"/>
    </row>
    <row r="68" spans="43:59">
      <c r="AQ68" s="26" t="s">
        <v>86</v>
      </c>
      <c r="AR68" s="39"/>
      <c r="AS68" s="39"/>
      <c r="AT68" s="39" t="str">
        <f t="shared" ref="AT68:AT131" si="7">AQ68&amp;AR68&amp;AS68</f>
        <v>令和3年度</v>
      </c>
      <c r="AU68" s="41"/>
      <c r="AV68" s="44" t="s">
        <v>95</v>
      </c>
      <c r="AW68" s="39" t="s">
        <v>81</v>
      </c>
      <c r="AX68" s="39" t="str">
        <f t="shared" ref="AX68:AX131" si="8">AQ68&amp;AV68&amp;AW68</f>
        <v>令和3年度創業設備12月以内超36月以内</v>
      </c>
      <c r="AY68" s="40">
        <v>1.9</v>
      </c>
      <c r="BB68"/>
      <c r="BC68"/>
      <c r="BD68"/>
      <c r="BE68"/>
      <c r="BF68"/>
      <c r="BG68"/>
    </row>
    <row r="69" spans="43:59">
      <c r="AQ69" s="26" t="s">
        <v>86</v>
      </c>
      <c r="AR69" s="39"/>
      <c r="AS69" s="39"/>
      <c r="AT69" s="39" t="str">
        <f t="shared" si="7"/>
        <v>令和3年度</v>
      </c>
      <c r="AU69" s="41"/>
      <c r="AV69" s="44" t="s">
        <v>95</v>
      </c>
      <c r="AW69" s="39" t="s">
        <v>82</v>
      </c>
      <c r="AX69" s="39" t="str">
        <f t="shared" si="8"/>
        <v>令和3年度創業設備36月超60月以内</v>
      </c>
      <c r="AY69" s="40">
        <v>2</v>
      </c>
      <c r="BB69"/>
      <c r="BC69"/>
      <c r="BD69"/>
      <c r="BE69"/>
      <c r="BF69"/>
      <c r="BG69"/>
    </row>
    <row r="70" spans="43:59">
      <c r="AQ70" s="26" t="s">
        <v>86</v>
      </c>
      <c r="AR70" s="39"/>
      <c r="AS70" s="39"/>
      <c r="AT70" s="39" t="str">
        <f t="shared" si="7"/>
        <v>令和3年度</v>
      </c>
      <c r="AU70" s="41"/>
      <c r="AV70" s="44" t="s">
        <v>95</v>
      </c>
      <c r="AW70" s="39" t="s">
        <v>83</v>
      </c>
      <c r="AX70" s="39" t="str">
        <f t="shared" si="8"/>
        <v>令和3年度創業設備60月超84月以内</v>
      </c>
      <c r="AY70" s="40">
        <v>2</v>
      </c>
      <c r="BB70"/>
      <c r="BC70"/>
      <c r="BD70"/>
      <c r="BE70"/>
      <c r="BF70"/>
      <c r="BG70"/>
    </row>
    <row r="71" spans="43:59">
      <c r="AQ71" s="26" t="s">
        <v>86</v>
      </c>
      <c r="AR71" s="39"/>
      <c r="AS71" s="39"/>
      <c r="AT71" s="39" t="str">
        <f t="shared" si="7"/>
        <v>令和3年度</v>
      </c>
      <c r="AU71" s="41"/>
      <c r="AV71" s="44" t="s">
        <v>96</v>
      </c>
      <c r="AW71" s="39" t="s">
        <v>80</v>
      </c>
      <c r="AX71" s="39" t="str">
        <f t="shared" si="8"/>
        <v>令和3年度全額補給12月以内</v>
      </c>
      <c r="AY71" s="40">
        <v>1.9</v>
      </c>
      <c r="BB71"/>
      <c r="BC71"/>
      <c r="BD71"/>
      <c r="BE71"/>
      <c r="BF71"/>
      <c r="BG71"/>
    </row>
    <row r="72" spans="43:59">
      <c r="AQ72" s="26" t="s">
        <v>86</v>
      </c>
      <c r="AR72" s="39"/>
      <c r="AS72" s="39"/>
      <c r="AT72" s="39" t="str">
        <f t="shared" si="7"/>
        <v>令和3年度</v>
      </c>
      <c r="AU72" s="41"/>
      <c r="AV72" s="44" t="s">
        <v>96</v>
      </c>
      <c r="AW72" s="39" t="s">
        <v>81</v>
      </c>
      <c r="AX72" s="39" t="str">
        <f t="shared" si="8"/>
        <v>令和3年度全額補給12月以内超36月以内</v>
      </c>
      <c r="AY72" s="40">
        <v>2</v>
      </c>
      <c r="BB72"/>
      <c r="BC72"/>
      <c r="BD72"/>
      <c r="BE72"/>
      <c r="BF72"/>
      <c r="BG72"/>
    </row>
    <row r="73" spans="43:59">
      <c r="AQ73" s="26" t="s">
        <v>86</v>
      </c>
      <c r="AR73" s="39"/>
      <c r="AS73" s="39"/>
      <c r="AT73" s="39" t="str">
        <f t="shared" si="7"/>
        <v>令和3年度</v>
      </c>
      <c r="AU73" s="41"/>
      <c r="AV73" s="44" t="s">
        <v>96</v>
      </c>
      <c r="AW73" s="39" t="s">
        <v>82</v>
      </c>
      <c r="AX73" s="39" t="str">
        <f t="shared" si="8"/>
        <v>令和3年度全額補給36月超60月以内</v>
      </c>
      <c r="AY73" s="40">
        <v>2.1</v>
      </c>
      <c r="BB73"/>
      <c r="BC73"/>
      <c r="BD73"/>
      <c r="BE73"/>
      <c r="BF73"/>
      <c r="BG73"/>
    </row>
    <row r="74" spans="43:59">
      <c r="AQ74" s="26" t="s">
        <v>86</v>
      </c>
      <c r="AR74" s="39"/>
      <c r="AS74" s="39"/>
      <c r="AT74" s="39" t="str">
        <f t="shared" si="7"/>
        <v>令和3年度</v>
      </c>
      <c r="AU74" s="41"/>
      <c r="AV74" s="44" t="s">
        <v>96</v>
      </c>
      <c r="AW74" s="39" t="s">
        <v>83</v>
      </c>
      <c r="AX74" s="39" t="str">
        <f t="shared" si="8"/>
        <v>令和3年度全額補給60月超84月以内</v>
      </c>
      <c r="AY74" s="40">
        <v>2.4</v>
      </c>
      <c r="BB74"/>
      <c r="BC74"/>
      <c r="BD74"/>
      <c r="BE74"/>
      <c r="BF74"/>
      <c r="BG74"/>
    </row>
    <row r="75" spans="43:59">
      <c r="AQ75" s="26" t="s">
        <v>87</v>
      </c>
      <c r="AR75" s="26" t="s">
        <v>78</v>
      </c>
      <c r="AS75" s="39" t="s">
        <v>80</v>
      </c>
      <c r="AT75" s="39" t="str">
        <f t="shared" si="7"/>
        <v>令和4年度創業以外12月以内</v>
      </c>
      <c r="AU75" s="40">
        <v>1.9</v>
      </c>
      <c r="AV75" s="42" t="s">
        <v>92</v>
      </c>
      <c r="AW75" s="39" t="s">
        <v>80</v>
      </c>
      <c r="AX75" s="39" t="str">
        <f t="shared" si="8"/>
        <v>令和4年度運転12月以内</v>
      </c>
      <c r="AY75" s="40">
        <v>1.3</v>
      </c>
      <c r="BB75"/>
      <c r="BC75"/>
      <c r="BD75"/>
      <c r="BE75"/>
      <c r="BF75"/>
      <c r="BG75"/>
    </row>
    <row r="76" spans="43:59">
      <c r="AQ76" s="26" t="s">
        <v>87</v>
      </c>
      <c r="AR76" s="26" t="s">
        <v>78</v>
      </c>
      <c r="AS76" s="39" t="s">
        <v>81</v>
      </c>
      <c r="AT76" s="39" t="str">
        <f t="shared" si="7"/>
        <v>令和4年度創業以外12月以内超36月以内</v>
      </c>
      <c r="AU76" s="40">
        <v>2</v>
      </c>
      <c r="AV76" s="42" t="s">
        <v>92</v>
      </c>
      <c r="AW76" s="39" t="s">
        <v>81</v>
      </c>
      <c r="AX76" s="39" t="str">
        <f t="shared" si="8"/>
        <v>令和4年度運転12月以内超36月以内</v>
      </c>
      <c r="AY76" s="40">
        <v>1.3</v>
      </c>
      <c r="BB76"/>
      <c r="BC76"/>
      <c r="BD76"/>
      <c r="BE76"/>
      <c r="BF76"/>
      <c r="BG76"/>
    </row>
    <row r="77" spans="43:59">
      <c r="AQ77" s="26" t="s">
        <v>87</v>
      </c>
      <c r="AR77" s="26" t="s">
        <v>78</v>
      </c>
      <c r="AS77" s="39" t="s">
        <v>82</v>
      </c>
      <c r="AT77" s="39" t="str">
        <f t="shared" si="7"/>
        <v>令和4年度創業以外36月超60月以内</v>
      </c>
      <c r="AU77" s="40">
        <v>2.1</v>
      </c>
      <c r="AV77" s="42" t="s">
        <v>92</v>
      </c>
      <c r="AW77" s="39" t="s">
        <v>82</v>
      </c>
      <c r="AX77" s="39" t="str">
        <f t="shared" si="8"/>
        <v>令和4年度運転36月超60月以内</v>
      </c>
      <c r="AY77" s="40">
        <v>1.3</v>
      </c>
      <c r="BB77"/>
      <c r="BC77"/>
      <c r="BD77"/>
      <c r="BE77"/>
      <c r="BF77"/>
      <c r="BG77"/>
    </row>
    <row r="78" spans="43:59">
      <c r="AQ78" s="26" t="s">
        <v>87</v>
      </c>
      <c r="AR78" s="26" t="s">
        <v>78</v>
      </c>
      <c r="AS78" s="39" t="s">
        <v>83</v>
      </c>
      <c r="AT78" s="39" t="str">
        <f t="shared" si="7"/>
        <v>令和4年度創業以外60月超84月以内</v>
      </c>
      <c r="AU78" s="40">
        <v>2.4</v>
      </c>
      <c r="AV78" s="43" t="s">
        <v>93</v>
      </c>
      <c r="AW78" s="39" t="s">
        <v>80</v>
      </c>
      <c r="AX78" s="39" t="str">
        <f t="shared" si="8"/>
        <v>令和4年度設備12月以内</v>
      </c>
      <c r="AY78" s="40">
        <v>1.6</v>
      </c>
      <c r="BB78"/>
      <c r="BC78"/>
      <c r="BD78"/>
      <c r="BE78"/>
      <c r="BF78"/>
      <c r="BG78"/>
    </row>
    <row r="79" spans="43:59">
      <c r="AQ79" s="26" t="s">
        <v>87</v>
      </c>
      <c r="AR79" s="26" t="s">
        <v>79</v>
      </c>
      <c r="AS79" s="39" t="s">
        <v>80</v>
      </c>
      <c r="AT79" s="39" t="str">
        <f t="shared" si="7"/>
        <v>令和4年度創業12月以内</v>
      </c>
      <c r="AU79" s="40">
        <v>1.7999999999999998</v>
      </c>
      <c r="AV79" s="43" t="s">
        <v>93</v>
      </c>
      <c r="AW79" s="39" t="s">
        <v>81</v>
      </c>
      <c r="AX79" s="39" t="str">
        <f t="shared" si="8"/>
        <v>令和4年度設備12月以内超36月以内</v>
      </c>
      <c r="AY79" s="40">
        <v>1.6</v>
      </c>
      <c r="BB79"/>
      <c r="BC79"/>
      <c r="BD79"/>
      <c r="BE79"/>
      <c r="BF79"/>
      <c r="BG79"/>
    </row>
    <row r="80" spans="43:59">
      <c r="AQ80" s="26" t="s">
        <v>87</v>
      </c>
      <c r="AR80" s="26" t="s">
        <v>79</v>
      </c>
      <c r="AS80" s="39" t="s">
        <v>81</v>
      </c>
      <c r="AT80" s="39" t="str">
        <f t="shared" si="7"/>
        <v>令和4年度創業12月以内超36月以内</v>
      </c>
      <c r="AU80" s="40">
        <v>1.9</v>
      </c>
      <c r="AV80" s="43" t="s">
        <v>93</v>
      </c>
      <c r="AW80" s="39" t="s">
        <v>82</v>
      </c>
      <c r="AX80" s="39" t="str">
        <f t="shared" si="8"/>
        <v>令和4年度設備36月超60月以内</v>
      </c>
      <c r="AY80" s="40">
        <v>1.6</v>
      </c>
      <c r="BB80"/>
      <c r="BC80"/>
      <c r="BD80"/>
      <c r="BE80"/>
      <c r="BF80"/>
      <c r="BG80"/>
    </row>
    <row r="81" spans="43:59">
      <c r="AQ81" s="26" t="s">
        <v>87</v>
      </c>
      <c r="AR81" s="26" t="s">
        <v>79</v>
      </c>
      <c r="AS81" s="39" t="s">
        <v>82</v>
      </c>
      <c r="AT81" s="39" t="str">
        <f t="shared" si="7"/>
        <v>令和4年度創業36月超60月以内</v>
      </c>
      <c r="AU81" s="40">
        <v>2</v>
      </c>
      <c r="AV81" s="43" t="s">
        <v>93</v>
      </c>
      <c r="AW81" s="39" t="s">
        <v>83</v>
      </c>
      <c r="AX81" s="39" t="str">
        <f t="shared" si="8"/>
        <v>令和4年度設備60月超84月以内</v>
      </c>
      <c r="AY81" s="40">
        <v>1.6</v>
      </c>
      <c r="BB81"/>
      <c r="BC81"/>
      <c r="BD81"/>
      <c r="BE81"/>
      <c r="BF81"/>
      <c r="BG81"/>
    </row>
    <row r="82" spans="43:59">
      <c r="AQ82" s="26" t="s">
        <v>87</v>
      </c>
      <c r="AR82" s="26" t="s">
        <v>79</v>
      </c>
      <c r="AS82" s="39" t="s">
        <v>83</v>
      </c>
      <c r="AT82" s="39" t="str">
        <f t="shared" si="7"/>
        <v>令和4年度創業60月超84月以内</v>
      </c>
      <c r="AU82" s="40">
        <v>2.2999999999999998</v>
      </c>
      <c r="AV82" s="43" t="s">
        <v>94</v>
      </c>
      <c r="AW82" s="39" t="s">
        <v>80</v>
      </c>
      <c r="AX82" s="39" t="str">
        <f t="shared" si="8"/>
        <v>令和4年度創業運転12月以内</v>
      </c>
      <c r="AY82" s="40">
        <v>1.7</v>
      </c>
      <c r="BB82"/>
      <c r="BC82"/>
      <c r="BD82"/>
      <c r="BE82"/>
      <c r="BF82"/>
      <c r="BG82"/>
    </row>
    <row r="83" spans="43:59">
      <c r="AQ83" s="26" t="s">
        <v>87</v>
      </c>
      <c r="AR83" s="39"/>
      <c r="AS83" s="39"/>
      <c r="AT83" s="39" t="str">
        <f t="shared" si="7"/>
        <v>令和4年度</v>
      </c>
      <c r="AU83" s="41"/>
      <c r="AV83" s="43" t="s">
        <v>94</v>
      </c>
      <c r="AW83" s="39" t="s">
        <v>81</v>
      </c>
      <c r="AX83" s="39" t="str">
        <f t="shared" si="8"/>
        <v>令和4年度創業運転12月以内超36月以内</v>
      </c>
      <c r="AY83" s="40">
        <v>1.7</v>
      </c>
      <c r="BB83"/>
      <c r="BC83"/>
      <c r="BD83"/>
      <c r="BE83"/>
      <c r="BF83"/>
      <c r="BG83"/>
    </row>
    <row r="84" spans="43:59">
      <c r="AQ84" s="26" t="s">
        <v>87</v>
      </c>
      <c r="AR84" s="39"/>
      <c r="AS84" s="39"/>
      <c r="AT84" s="39" t="str">
        <f t="shared" si="7"/>
        <v>令和4年度</v>
      </c>
      <c r="AU84" s="41"/>
      <c r="AV84" s="43" t="s">
        <v>94</v>
      </c>
      <c r="AW84" s="39" t="s">
        <v>82</v>
      </c>
      <c r="AX84" s="39" t="str">
        <f t="shared" si="8"/>
        <v>令和4年度創業運転36月超60月以内</v>
      </c>
      <c r="AY84" s="40">
        <v>1.7</v>
      </c>
      <c r="BB84"/>
      <c r="BC84"/>
      <c r="BD84"/>
      <c r="BE84"/>
      <c r="BF84"/>
      <c r="BG84"/>
    </row>
    <row r="85" spans="43:59">
      <c r="AQ85" s="26" t="s">
        <v>87</v>
      </c>
      <c r="AR85" s="39"/>
      <c r="AS85" s="39"/>
      <c r="AT85" s="39" t="str">
        <f t="shared" si="7"/>
        <v>令和4年度</v>
      </c>
      <c r="AU85" s="41"/>
      <c r="AV85" s="44" t="s">
        <v>95</v>
      </c>
      <c r="AW85" s="39" t="s">
        <v>80</v>
      </c>
      <c r="AX85" s="39" t="str">
        <f t="shared" si="8"/>
        <v>令和4年度創業設備12月以内</v>
      </c>
      <c r="AY85" s="40">
        <v>1.8</v>
      </c>
      <c r="BB85"/>
      <c r="BC85"/>
      <c r="BD85"/>
      <c r="BE85"/>
      <c r="BF85"/>
      <c r="BG85"/>
    </row>
    <row r="86" spans="43:59">
      <c r="AQ86" s="26" t="s">
        <v>87</v>
      </c>
      <c r="AR86" s="39"/>
      <c r="AS86" s="39"/>
      <c r="AT86" s="39" t="str">
        <f t="shared" si="7"/>
        <v>令和4年度</v>
      </c>
      <c r="AU86" s="41"/>
      <c r="AV86" s="44" t="s">
        <v>95</v>
      </c>
      <c r="AW86" s="39" t="s">
        <v>81</v>
      </c>
      <c r="AX86" s="39" t="str">
        <f t="shared" si="8"/>
        <v>令和4年度創業設備12月以内超36月以内</v>
      </c>
      <c r="AY86" s="40">
        <v>1.9</v>
      </c>
      <c r="BB86"/>
      <c r="BC86"/>
      <c r="BD86"/>
      <c r="BE86"/>
      <c r="BF86"/>
      <c r="BG86"/>
    </row>
    <row r="87" spans="43:59">
      <c r="AQ87" s="26" t="s">
        <v>87</v>
      </c>
      <c r="AR87" s="39"/>
      <c r="AS87" s="39"/>
      <c r="AT87" s="39" t="str">
        <f t="shared" si="7"/>
        <v>令和4年度</v>
      </c>
      <c r="AU87" s="41"/>
      <c r="AV87" s="44" t="s">
        <v>95</v>
      </c>
      <c r="AW87" s="39" t="s">
        <v>82</v>
      </c>
      <c r="AX87" s="39" t="str">
        <f t="shared" si="8"/>
        <v>令和4年度創業設備36月超60月以内</v>
      </c>
      <c r="AY87" s="40">
        <v>2</v>
      </c>
      <c r="BB87"/>
      <c r="BC87"/>
      <c r="BD87"/>
      <c r="BE87"/>
      <c r="BF87"/>
      <c r="BG87"/>
    </row>
    <row r="88" spans="43:59">
      <c r="AQ88" s="26" t="s">
        <v>87</v>
      </c>
      <c r="AR88" s="39"/>
      <c r="AS88" s="39"/>
      <c r="AT88" s="39" t="str">
        <f t="shared" si="7"/>
        <v>令和4年度</v>
      </c>
      <c r="AU88" s="41"/>
      <c r="AV88" s="44" t="s">
        <v>95</v>
      </c>
      <c r="AW88" s="39" t="s">
        <v>83</v>
      </c>
      <c r="AX88" s="39" t="str">
        <f t="shared" si="8"/>
        <v>令和4年度創業設備60月超84月以内</v>
      </c>
      <c r="AY88" s="40">
        <v>2</v>
      </c>
      <c r="BB88"/>
      <c r="BC88"/>
      <c r="BD88"/>
      <c r="BE88"/>
      <c r="BF88"/>
      <c r="BG88"/>
    </row>
    <row r="89" spans="43:59">
      <c r="AQ89" s="26" t="s">
        <v>87</v>
      </c>
      <c r="AR89" s="39"/>
      <c r="AS89" s="39"/>
      <c r="AT89" s="39" t="str">
        <f t="shared" si="7"/>
        <v>令和4年度</v>
      </c>
      <c r="AU89" s="41"/>
      <c r="AV89" s="44" t="s">
        <v>96</v>
      </c>
      <c r="AW89" s="39" t="s">
        <v>80</v>
      </c>
      <c r="AX89" s="39" t="str">
        <f t="shared" si="8"/>
        <v>令和4年度全額補給12月以内</v>
      </c>
      <c r="AY89" s="40">
        <v>1.9</v>
      </c>
      <c r="BB89"/>
      <c r="BC89"/>
      <c r="BD89"/>
      <c r="BE89"/>
      <c r="BF89"/>
      <c r="BG89"/>
    </row>
    <row r="90" spans="43:59">
      <c r="AQ90" s="26" t="s">
        <v>87</v>
      </c>
      <c r="AR90" s="39"/>
      <c r="AS90" s="39"/>
      <c r="AT90" s="39" t="str">
        <f t="shared" si="7"/>
        <v>令和4年度</v>
      </c>
      <c r="AU90" s="41"/>
      <c r="AV90" s="44" t="s">
        <v>96</v>
      </c>
      <c r="AW90" s="39" t="s">
        <v>81</v>
      </c>
      <c r="AX90" s="39" t="str">
        <f t="shared" si="8"/>
        <v>令和4年度全額補給12月以内超36月以内</v>
      </c>
      <c r="AY90" s="40">
        <v>2</v>
      </c>
      <c r="BB90"/>
      <c r="BC90"/>
      <c r="BD90"/>
      <c r="BE90"/>
      <c r="BF90"/>
      <c r="BG90"/>
    </row>
    <row r="91" spans="43:59">
      <c r="AQ91" s="26" t="s">
        <v>87</v>
      </c>
      <c r="AR91" s="39"/>
      <c r="AS91" s="39"/>
      <c r="AT91" s="39" t="str">
        <f t="shared" si="7"/>
        <v>令和4年度</v>
      </c>
      <c r="AU91" s="41"/>
      <c r="AV91" s="44" t="s">
        <v>96</v>
      </c>
      <c r="AW91" s="39" t="s">
        <v>82</v>
      </c>
      <c r="AX91" s="39" t="str">
        <f t="shared" si="8"/>
        <v>令和4年度全額補給36月超60月以内</v>
      </c>
      <c r="AY91" s="40">
        <v>2.1</v>
      </c>
      <c r="BB91"/>
      <c r="BC91"/>
      <c r="BD91"/>
      <c r="BE91"/>
      <c r="BF91"/>
      <c r="BG91"/>
    </row>
    <row r="92" spans="43:59">
      <c r="AQ92" s="26" t="s">
        <v>87</v>
      </c>
      <c r="AR92" s="39"/>
      <c r="AS92" s="39"/>
      <c r="AT92" s="39" t="str">
        <f t="shared" si="7"/>
        <v>令和4年度</v>
      </c>
      <c r="AU92" s="41"/>
      <c r="AV92" s="44" t="s">
        <v>96</v>
      </c>
      <c r="AW92" s="39" t="s">
        <v>83</v>
      </c>
      <c r="AX92" s="39" t="str">
        <f t="shared" si="8"/>
        <v>令和4年度全額補給60月超84月以内</v>
      </c>
      <c r="AY92" s="40">
        <v>2.4</v>
      </c>
      <c r="BB92"/>
      <c r="BC92"/>
      <c r="BD92"/>
      <c r="BE92"/>
      <c r="BF92"/>
      <c r="BG92"/>
    </row>
    <row r="93" spans="43:59">
      <c r="AQ93" s="26" t="s">
        <v>88</v>
      </c>
      <c r="AR93" s="26" t="s">
        <v>78</v>
      </c>
      <c r="AS93" s="39" t="s">
        <v>80</v>
      </c>
      <c r="AT93" s="39" t="str">
        <f t="shared" si="7"/>
        <v>令和5年度創業以外12月以内</v>
      </c>
      <c r="AU93" s="40">
        <v>1.9</v>
      </c>
      <c r="AV93" s="42" t="s">
        <v>92</v>
      </c>
      <c r="AW93" s="39" t="s">
        <v>80</v>
      </c>
      <c r="AX93" s="39" t="str">
        <f t="shared" si="8"/>
        <v>令和5年度運転12月以内</v>
      </c>
      <c r="AY93" s="40">
        <v>1.3</v>
      </c>
      <c r="BB93"/>
      <c r="BC93"/>
      <c r="BD93"/>
      <c r="BE93"/>
      <c r="BF93"/>
      <c r="BG93"/>
    </row>
    <row r="94" spans="43:59">
      <c r="AQ94" s="26" t="s">
        <v>88</v>
      </c>
      <c r="AR94" s="26" t="s">
        <v>78</v>
      </c>
      <c r="AS94" s="39" t="s">
        <v>81</v>
      </c>
      <c r="AT94" s="39" t="str">
        <f t="shared" si="7"/>
        <v>令和5年度創業以外12月以内超36月以内</v>
      </c>
      <c r="AU94" s="40">
        <v>2.1</v>
      </c>
      <c r="AV94" s="42" t="s">
        <v>92</v>
      </c>
      <c r="AW94" s="39" t="s">
        <v>81</v>
      </c>
      <c r="AX94" s="39" t="str">
        <f t="shared" si="8"/>
        <v>令和5年度運転12月以内超36月以内</v>
      </c>
      <c r="AY94" s="40">
        <v>1.3</v>
      </c>
      <c r="BB94"/>
      <c r="BC94"/>
      <c r="BD94"/>
      <c r="BE94"/>
      <c r="BF94"/>
      <c r="BG94"/>
    </row>
    <row r="95" spans="43:59">
      <c r="AQ95" s="26" t="s">
        <v>88</v>
      </c>
      <c r="AR95" s="26" t="s">
        <v>78</v>
      </c>
      <c r="AS95" s="39" t="s">
        <v>82</v>
      </c>
      <c r="AT95" s="39" t="str">
        <f t="shared" si="7"/>
        <v>令和5年度創業以外36月超60月以内</v>
      </c>
      <c r="AU95" s="40">
        <v>2.1999999999999997</v>
      </c>
      <c r="AV95" s="42" t="s">
        <v>92</v>
      </c>
      <c r="AW95" s="39" t="s">
        <v>82</v>
      </c>
      <c r="AX95" s="39" t="str">
        <f t="shared" si="8"/>
        <v>令和5年度運転36月超60月以内</v>
      </c>
      <c r="AY95" s="40">
        <v>1.3</v>
      </c>
      <c r="BB95"/>
      <c r="BC95"/>
      <c r="BD95"/>
      <c r="BE95"/>
      <c r="BF95"/>
      <c r="BG95"/>
    </row>
    <row r="96" spans="43:59">
      <c r="AQ96" s="26" t="s">
        <v>88</v>
      </c>
      <c r="AR96" s="26" t="s">
        <v>78</v>
      </c>
      <c r="AS96" s="39" t="s">
        <v>83</v>
      </c>
      <c r="AT96" s="39" t="str">
        <f t="shared" si="7"/>
        <v>令和5年度創業以外60月超84月以内</v>
      </c>
      <c r="AU96" s="40">
        <v>2.5</v>
      </c>
      <c r="AV96" s="43" t="s">
        <v>93</v>
      </c>
      <c r="AW96" s="39" t="s">
        <v>80</v>
      </c>
      <c r="AX96" s="39" t="str">
        <f t="shared" si="8"/>
        <v>令和5年度設備12月以内</v>
      </c>
      <c r="AY96" s="40">
        <v>1.6</v>
      </c>
    </row>
    <row r="97" spans="43:51">
      <c r="AQ97" s="26" t="s">
        <v>88</v>
      </c>
      <c r="AR97" s="26" t="s">
        <v>79</v>
      </c>
      <c r="AS97" s="39" t="s">
        <v>80</v>
      </c>
      <c r="AT97" s="39" t="str">
        <f t="shared" si="7"/>
        <v>令和5年度創業12月以内</v>
      </c>
      <c r="AU97" s="40">
        <v>1.7999999999999998</v>
      </c>
      <c r="AV97" s="43" t="s">
        <v>93</v>
      </c>
      <c r="AW97" s="39" t="s">
        <v>81</v>
      </c>
      <c r="AX97" s="39" t="str">
        <f t="shared" si="8"/>
        <v>令和5年度設備12月以内超36月以内</v>
      </c>
      <c r="AY97" s="40">
        <v>1.6</v>
      </c>
    </row>
    <row r="98" spans="43:51">
      <c r="AQ98" s="26" t="s">
        <v>88</v>
      </c>
      <c r="AR98" s="26" t="s">
        <v>79</v>
      </c>
      <c r="AS98" s="39" t="s">
        <v>81</v>
      </c>
      <c r="AT98" s="39" t="str">
        <f t="shared" si="7"/>
        <v>令和5年度創業12月以内超36月以内</v>
      </c>
      <c r="AU98" s="40">
        <v>2</v>
      </c>
      <c r="AV98" s="43" t="s">
        <v>93</v>
      </c>
      <c r="AW98" s="39" t="s">
        <v>82</v>
      </c>
      <c r="AX98" s="39" t="str">
        <f t="shared" si="8"/>
        <v>令和5年度設備36月超60月以内</v>
      </c>
      <c r="AY98" s="40">
        <v>1.6</v>
      </c>
    </row>
    <row r="99" spans="43:51">
      <c r="AQ99" s="26" t="s">
        <v>88</v>
      </c>
      <c r="AR99" s="26" t="s">
        <v>79</v>
      </c>
      <c r="AS99" s="39" t="s">
        <v>82</v>
      </c>
      <c r="AT99" s="39" t="str">
        <f t="shared" si="7"/>
        <v>令和5年度創業36月超60月以内</v>
      </c>
      <c r="AU99" s="40">
        <v>2.1</v>
      </c>
      <c r="AV99" s="43" t="s">
        <v>93</v>
      </c>
      <c r="AW99" s="39" t="s">
        <v>83</v>
      </c>
      <c r="AX99" s="39" t="str">
        <f t="shared" si="8"/>
        <v>令和5年度設備60月超84月以内</v>
      </c>
      <c r="AY99" s="40">
        <v>1.6</v>
      </c>
    </row>
    <row r="100" spans="43:51">
      <c r="AQ100" s="26" t="s">
        <v>88</v>
      </c>
      <c r="AR100" s="26" t="s">
        <v>79</v>
      </c>
      <c r="AS100" s="39" t="s">
        <v>83</v>
      </c>
      <c r="AT100" s="39" t="str">
        <f t="shared" si="7"/>
        <v>令和5年度創業60月超84月以内</v>
      </c>
      <c r="AU100" s="40">
        <v>2.4</v>
      </c>
      <c r="AV100" s="43" t="s">
        <v>94</v>
      </c>
      <c r="AW100" s="39" t="s">
        <v>80</v>
      </c>
      <c r="AX100" s="39" t="str">
        <f t="shared" si="8"/>
        <v>令和5年度創業運転12月以内</v>
      </c>
      <c r="AY100" s="40">
        <v>1.7</v>
      </c>
    </row>
    <row r="101" spans="43:51">
      <c r="AQ101" s="26" t="s">
        <v>88</v>
      </c>
      <c r="AR101" s="39"/>
      <c r="AS101" s="39"/>
      <c r="AT101" s="39" t="str">
        <f t="shared" si="7"/>
        <v>令和5年度</v>
      </c>
      <c r="AU101" s="41"/>
      <c r="AV101" s="43" t="s">
        <v>94</v>
      </c>
      <c r="AW101" s="39" t="s">
        <v>81</v>
      </c>
      <c r="AX101" s="39" t="str">
        <f t="shared" si="8"/>
        <v>令和5年度創業運転12月以内超36月以内</v>
      </c>
      <c r="AY101" s="40">
        <v>1.7</v>
      </c>
    </row>
    <row r="102" spans="43:51">
      <c r="AQ102" s="26" t="s">
        <v>88</v>
      </c>
      <c r="AR102" s="39"/>
      <c r="AS102" s="39"/>
      <c r="AT102" s="39" t="str">
        <f t="shared" si="7"/>
        <v>令和5年度</v>
      </c>
      <c r="AU102" s="41"/>
      <c r="AV102" s="43" t="s">
        <v>94</v>
      </c>
      <c r="AW102" s="39" t="s">
        <v>82</v>
      </c>
      <c r="AX102" s="39" t="str">
        <f t="shared" si="8"/>
        <v>令和5年度創業運転36月超60月以内</v>
      </c>
      <c r="AY102" s="40">
        <v>1.7</v>
      </c>
    </row>
    <row r="103" spans="43:51">
      <c r="AQ103" s="26" t="s">
        <v>88</v>
      </c>
      <c r="AR103" s="39"/>
      <c r="AS103" s="39"/>
      <c r="AT103" s="39" t="str">
        <f t="shared" si="7"/>
        <v>令和5年度</v>
      </c>
      <c r="AU103" s="41"/>
      <c r="AV103" s="44" t="s">
        <v>95</v>
      </c>
      <c r="AW103" s="39" t="s">
        <v>80</v>
      </c>
      <c r="AX103" s="39" t="str">
        <f t="shared" si="8"/>
        <v>令和5年度創業設備12月以内</v>
      </c>
      <c r="AY103" s="40">
        <v>1.8</v>
      </c>
    </row>
    <row r="104" spans="43:51">
      <c r="AQ104" s="26" t="s">
        <v>88</v>
      </c>
      <c r="AR104" s="39"/>
      <c r="AS104" s="39"/>
      <c r="AT104" s="39" t="str">
        <f t="shared" si="7"/>
        <v>令和5年度</v>
      </c>
      <c r="AU104" s="41"/>
      <c r="AV104" s="44" t="s">
        <v>95</v>
      </c>
      <c r="AW104" s="39" t="s">
        <v>81</v>
      </c>
      <c r="AX104" s="39" t="str">
        <f t="shared" si="8"/>
        <v>令和5年度創業設備12月以内超36月以内</v>
      </c>
      <c r="AY104" s="40">
        <v>2</v>
      </c>
    </row>
    <row r="105" spans="43:51">
      <c r="AQ105" s="26" t="s">
        <v>88</v>
      </c>
      <c r="AR105" s="39"/>
      <c r="AS105" s="39"/>
      <c r="AT105" s="39" t="str">
        <f t="shared" si="7"/>
        <v>令和5年度</v>
      </c>
      <c r="AU105" s="41"/>
      <c r="AV105" s="44" t="s">
        <v>95</v>
      </c>
      <c r="AW105" s="39" t="s">
        <v>82</v>
      </c>
      <c r="AX105" s="39" t="str">
        <f t="shared" si="8"/>
        <v>令和5年度創業設備36月超60月以内</v>
      </c>
      <c r="AY105" s="40">
        <v>2</v>
      </c>
    </row>
    <row r="106" spans="43:51">
      <c r="AQ106" s="26" t="s">
        <v>88</v>
      </c>
      <c r="AR106" s="39"/>
      <c r="AS106" s="39"/>
      <c r="AT106" s="39" t="str">
        <f t="shared" si="7"/>
        <v>令和5年度</v>
      </c>
      <c r="AU106" s="41"/>
      <c r="AV106" s="44" t="s">
        <v>95</v>
      </c>
      <c r="AW106" s="39" t="s">
        <v>83</v>
      </c>
      <c r="AX106" s="39" t="str">
        <f t="shared" si="8"/>
        <v>令和5年度創業設備60月超84月以内</v>
      </c>
      <c r="AY106" s="40">
        <v>2</v>
      </c>
    </row>
    <row r="107" spans="43:51">
      <c r="AQ107" s="26" t="s">
        <v>88</v>
      </c>
      <c r="AR107" s="39"/>
      <c r="AS107" s="39"/>
      <c r="AT107" s="39" t="str">
        <f t="shared" si="7"/>
        <v>令和5年度</v>
      </c>
      <c r="AU107" s="41"/>
      <c r="AV107" s="44" t="s">
        <v>96</v>
      </c>
      <c r="AW107" s="39" t="s">
        <v>80</v>
      </c>
      <c r="AX107" s="39" t="str">
        <f t="shared" si="8"/>
        <v>令和5年度全額補給12月以内</v>
      </c>
      <c r="AY107" s="40">
        <v>1.9</v>
      </c>
    </row>
    <row r="108" spans="43:51">
      <c r="AQ108" s="26" t="s">
        <v>88</v>
      </c>
      <c r="AR108" s="39"/>
      <c r="AS108" s="39"/>
      <c r="AT108" s="39" t="str">
        <f t="shared" si="7"/>
        <v>令和5年度</v>
      </c>
      <c r="AU108" s="41"/>
      <c r="AV108" s="44" t="s">
        <v>96</v>
      </c>
      <c r="AW108" s="39" t="s">
        <v>81</v>
      </c>
      <c r="AX108" s="39" t="str">
        <f t="shared" si="8"/>
        <v>令和5年度全額補給12月以内超36月以内</v>
      </c>
      <c r="AY108" s="40">
        <v>2.1</v>
      </c>
    </row>
    <row r="109" spans="43:51">
      <c r="AQ109" s="26" t="s">
        <v>88</v>
      </c>
      <c r="AR109" s="39"/>
      <c r="AS109" s="39"/>
      <c r="AT109" s="39" t="str">
        <f t="shared" si="7"/>
        <v>令和5年度</v>
      </c>
      <c r="AU109" s="41"/>
      <c r="AV109" s="44" t="s">
        <v>96</v>
      </c>
      <c r="AW109" s="39" t="s">
        <v>82</v>
      </c>
      <c r="AX109" s="39" t="str">
        <f t="shared" si="8"/>
        <v>令和5年度全額補給36月超60月以内</v>
      </c>
      <c r="AY109" s="40">
        <v>2.2000000000000002</v>
      </c>
    </row>
    <row r="110" spans="43:51">
      <c r="AQ110" s="26" t="s">
        <v>88</v>
      </c>
      <c r="AR110" s="39"/>
      <c r="AS110" s="39"/>
      <c r="AT110" s="39" t="str">
        <f t="shared" si="7"/>
        <v>令和5年度</v>
      </c>
      <c r="AU110" s="41"/>
      <c r="AV110" s="44" t="s">
        <v>96</v>
      </c>
      <c r="AW110" s="39" t="s">
        <v>83</v>
      </c>
      <c r="AX110" s="39" t="str">
        <f t="shared" si="8"/>
        <v>令和5年度全額補給60月超84月以内</v>
      </c>
      <c r="AY110" s="40">
        <v>2.5</v>
      </c>
    </row>
    <row r="111" spans="43:51">
      <c r="AQ111" s="26" t="s">
        <v>89</v>
      </c>
      <c r="AR111" s="26" t="s">
        <v>78</v>
      </c>
      <c r="AS111" s="39" t="s">
        <v>80</v>
      </c>
      <c r="AT111" s="39" t="str">
        <f t="shared" si="7"/>
        <v>令和6年度創業以外12月以内</v>
      </c>
      <c r="AU111" s="40">
        <v>1.9</v>
      </c>
      <c r="AV111" s="42" t="s">
        <v>92</v>
      </c>
      <c r="AW111" s="39" t="s">
        <v>80</v>
      </c>
      <c r="AX111" s="39" t="str">
        <f t="shared" si="8"/>
        <v>令和6年度運転12月以内</v>
      </c>
      <c r="AY111" s="40">
        <v>1.3</v>
      </c>
    </row>
    <row r="112" spans="43:51">
      <c r="AQ112" s="26" t="s">
        <v>89</v>
      </c>
      <c r="AR112" s="26" t="s">
        <v>78</v>
      </c>
      <c r="AS112" s="39" t="s">
        <v>81</v>
      </c>
      <c r="AT112" s="39" t="str">
        <f t="shared" si="7"/>
        <v>令和6年度創業以外12月以内超36月以内</v>
      </c>
      <c r="AU112" s="40">
        <v>2.1999999999999997</v>
      </c>
      <c r="AV112" s="42" t="s">
        <v>92</v>
      </c>
      <c r="AW112" s="39" t="s">
        <v>81</v>
      </c>
      <c r="AX112" s="39" t="str">
        <f t="shared" si="8"/>
        <v>令和6年度運転12月以内超36月以内</v>
      </c>
      <c r="AY112" s="40">
        <v>1.3</v>
      </c>
    </row>
    <row r="113" spans="43:51">
      <c r="AQ113" s="26" t="s">
        <v>89</v>
      </c>
      <c r="AR113" s="26" t="s">
        <v>78</v>
      </c>
      <c r="AS113" s="39" t="s">
        <v>82</v>
      </c>
      <c r="AT113" s="39" t="str">
        <f t="shared" si="7"/>
        <v>令和6年度創業以外36月超60月以内</v>
      </c>
      <c r="AU113" s="40">
        <v>2.2999999999999998</v>
      </c>
      <c r="AV113" s="42" t="s">
        <v>92</v>
      </c>
      <c r="AW113" s="39" t="s">
        <v>82</v>
      </c>
      <c r="AX113" s="39" t="str">
        <f t="shared" si="8"/>
        <v>令和6年度運転36月超60月以内</v>
      </c>
      <c r="AY113" s="40">
        <v>1.3</v>
      </c>
    </row>
    <row r="114" spans="43:51">
      <c r="AQ114" s="26" t="s">
        <v>89</v>
      </c>
      <c r="AR114" s="26" t="s">
        <v>78</v>
      </c>
      <c r="AS114" s="39" t="s">
        <v>83</v>
      </c>
      <c r="AT114" s="39" t="str">
        <f t="shared" si="7"/>
        <v>令和6年度創業以外60月超84月以内</v>
      </c>
      <c r="AU114" s="40">
        <v>2.6</v>
      </c>
      <c r="AV114" s="43" t="s">
        <v>93</v>
      </c>
      <c r="AW114" s="39" t="s">
        <v>80</v>
      </c>
      <c r="AX114" s="39" t="str">
        <f t="shared" si="8"/>
        <v>令和6年度設備12月以内</v>
      </c>
      <c r="AY114" s="40">
        <v>1.6</v>
      </c>
    </row>
    <row r="115" spans="43:51">
      <c r="AQ115" s="26" t="s">
        <v>89</v>
      </c>
      <c r="AR115" s="26" t="s">
        <v>79</v>
      </c>
      <c r="AS115" s="39" t="s">
        <v>80</v>
      </c>
      <c r="AT115" s="39" t="str">
        <f t="shared" si="7"/>
        <v>令和6年度創業12月以内</v>
      </c>
      <c r="AU115" s="40">
        <v>1.7999999999999998</v>
      </c>
      <c r="AV115" s="43" t="s">
        <v>93</v>
      </c>
      <c r="AW115" s="39" t="s">
        <v>81</v>
      </c>
      <c r="AX115" s="39" t="str">
        <f t="shared" si="8"/>
        <v>令和6年度設備12月以内超36月以内</v>
      </c>
      <c r="AY115" s="40">
        <v>1.6</v>
      </c>
    </row>
    <row r="116" spans="43:51">
      <c r="AQ116" s="26" t="s">
        <v>89</v>
      </c>
      <c r="AR116" s="26" t="s">
        <v>79</v>
      </c>
      <c r="AS116" s="39" t="s">
        <v>81</v>
      </c>
      <c r="AT116" s="39" t="str">
        <f t="shared" si="7"/>
        <v>令和6年度創業12月以内超36月以内</v>
      </c>
      <c r="AU116" s="40">
        <v>2.1</v>
      </c>
      <c r="AV116" s="43" t="s">
        <v>93</v>
      </c>
      <c r="AW116" s="39" t="s">
        <v>82</v>
      </c>
      <c r="AX116" s="39" t="str">
        <f t="shared" si="8"/>
        <v>令和6年度設備36月超60月以内</v>
      </c>
      <c r="AY116" s="40">
        <v>1.6</v>
      </c>
    </row>
    <row r="117" spans="43:51">
      <c r="AQ117" s="26" t="s">
        <v>89</v>
      </c>
      <c r="AR117" s="26" t="s">
        <v>79</v>
      </c>
      <c r="AS117" s="39" t="s">
        <v>82</v>
      </c>
      <c r="AT117" s="39" t="str">
        <f t="shared" si="7"/>
        <v>令和6年度創業36月超60月以内</v>
      </c>
      <c r="AU117" s="40">
        <v>2.1999999999999997</v>
      </c>
      <c r="AV117" s="43" t="s">
        <v>93</v>
      </c>
      <c r="AW117" s="39" t="s">
        <v>83</v>
      </c>
      <c r="AX117" s="39" t="str">
        <f t="shared" si="8"/>
        <v>令和6年度設備60月超84月以内</v>
      </c>
      <c r="AY117" s="40">
        <v>1.6</v>
      </c>
    </row>
    <row r="118" spans="43:51">
      <c r="AQ118" s="26" t="s">
        <v>89</v>
      </c>
      <c r="AR118" s="26" t="s">
        <v>79</v>
      </c>
      <c r="AS118" s="39" t="s">
        <v>83</v>
      </c>
      <c r="AT118" s="39" t="str">
        <f t="shared" si="7"/>
        <v>令和6年度創業60月超84月以内</v>
      </c>
      <c r="AU118" s="40">
        <v>2.5</v>
      </c>
      <c r="AV118" s="43" t="s">
        <v>94</v>
      </c>
      <c r="AW118" s="39" t="s">
        <v>80</v>
      </c>
      <c r="AX118" s="39" t="str">
        <f t="shared" si="8"/>
        <v>令和6年度創業運転12月以内</v>
      </c>
      <c r="AY118" s="40">
        <v>1.7</v>
      </c>
    </row>
    <row r="119" spans="43:51">
      <c r="AQ119" s="26" t="s">
        <v>89</v>
      </c>
      <c r="AR119" s="39"/>
      <c r="AS119" s="39"/>
      <c r="AT119" s="39" t="str">
        <f t="shared" si="7"/>
        <v>令和6年度</v>
      </c>
      <c r="AU119" s="41"/>
      <c r="AV119" s="43" t="s">
        <v>94</v>
      </c>
      <c r="AW119" s="39" t="s">
        <v>81</v>
      </c>
      <c r="AX119" s="39" t="str">
        <f t="shared" si="8"/>
        <v>令和6年度創業運転12月以内超36月以内</v>
      </c>
      <c r="AY119" s="40">
        <v>1.7</v>
      </c>
    </row>
    <row r="120" spans="43:51">
      <c r="AQ120" s="26" t="s">
        <v>89</v>
      </c>
      <c r="AR120" s="39"/>
      <c r="AS120" s="39"/>
      <c r="AT120" s="39" t="str">
        <f t="shared" si="7"/>
        <v>令和6年度</v>
      </c>
      <c r="AU120" s="41"/>
      <c r="AV120" s="43" t="s">
        <v>94</v>
      </c>
      <c r="AW120" s="39" t="s">
        <v>82</v>
      </c>
      <c r="AX120" s="39" t="str">
        <f t="shared" si="8"/>
        <v>令和6年度創業運転36月超60月以内</v>
      </c>
      <c r="AY120" s="40">
        <v>1.7</v>
      </c>
    </row>
    <row r="121" spans="43:51">
      <c r="AQ121" s="26" t="s">
        <v>89</v>
      </c>
      <c r="AR121" s="39"/>
      <c r="AS121" s="39"/>
      <c r="AT121" s="39" t="str">
        <f t="shared" si="7"/>
        <v>令和6年度</v>
      </c>
      <c r="AU121" s="41"/>
      <c r="AV121" s="44" t="s">
        <v>95</v>
      </c>
      <c r="AW121" s="39" t="s">
        <v>80</v>
      </c>
      <c r="AX121" s="39" t="str">
        <f t="shared" si="8"/>
        <v>令和6年度創業設備12月以内</v>
      </c>
      <c r="AY121" s="40">
        <v>1.8</v>
      </c>
    </row>
    <row r="122" spans="43:51">
      <c r="AQ122" s="26" t="s">
        <v>89</v>
      </c>
      <c r="AR122" s="39"/>
      <c r="AS122" s="39"/>
      <c r="AT122" s="39" t="str">
        <f t="shared" si="7"/>
        <v>令和6年度</v>
      </c>
      <c r="AU122" s="41"/>
      <c r="AV122" s="44" t="s">
        <v>95</v>
      </c>
      <c r="AW122" s="39" t="s">
        <v>81</v>
      </c>
      <c r="AX122" s="39" t="str">
        <f t="shared" si="8"/>
        <v>令和6年度創業設備12月以内超36月以内</v>
      </c>
      <c r="AY122" s="40">
        <v>2</v>
      </c>
    </row>
    <row r="123" spans="43:51">
      <c r="AQ123" s="26" t="s">
        <v>89</v>
      </c>
      <c r="AR123" s="39"/>
      <c r="AS123" s="39"/>
      <c r="AT123" s="39" t="str">
        <f t="shared" si="7"/>
        <v>令和6年度</v>
      </c>
      <c r="AU123" s="41"/>
      <c r="AV123" s="44" t="s">
        <v>95</v>
      </c>
      <c r="AW123" s="39" t="s">
        <v>82</v>
      </c>
      <c r="AX123" s="39" t="str">
        <f t="shared" si="8"/>
        <v>令和6年度創業設備36月超60月以内</v>
      </c>
      <c r="AY123" s="40">
        <v>2</v>
      </c>
    </row>
    <row r="124" spans="43:51">
      <c r="AQ124" s="26" t="s">
        <v>89</v>
      </c>
      <c r="AR124" s="39"/>
      <c r="AS124" s="39"/>
      <c r="AT124" s="39" t="str">
        <f t="shared" si="7"/>
        <v>令和6年度</v>
      </c>
      <c r="AU124" s="41"/>
      <c r="AV124" s="44" t="s">
        <v>95</v>
      </c>
      <c r="AW124" s="39" t="s">
        <v>83</v>
      </c>
      <c r="AX124" s="39" t="str">
        <f t="shared" si="8"/>
        <v>令和6年度創業設備60月超84月以内</v>
      </c>
      <c r="AY124" s="40">
        <v>2</v>
      </c>
    </row>
    <row r="125" spans="43:51">
      <c r="AQ125" s="26" t="s">
        <v>89</v>
      </c>
      <c r="AR125" s="39"/>
      <c r="AS125" s="39"/>
      <c r="AT125" s="39" t="str">
        <f t="shared" si="7"/>
        <v>令和6年度</v>
      </c>
      <c r="AU125" s="41"/>
      <c r="AV125" s="44" t="s">
        <v>96</v>
      </c>
      <c r="AW125" s="39" t="s">
        <v>80</v>
      </c>
      <c r="AX125" s="39" t="str">
        <f t="shared" si="8"/>
        <v>令和6年度全額補給12月以内</v>
      </c>
      <c r="AY125" s="40">
        <v>1.9</v>
      </c>
    </row>
    <row r="126" spans="43:51">
      <c r="AQ126" s="26" t="s">
        <v>89</v>
      </c>
      <c r="AR126" s="39"/>
      <c r="AS126" s="39"/>
      <c r="AT126" s="39" t="str">
        <f t="shared" si="7"/>
        <v>令和6年度</v>
      </c>
      <c r="AU126" s="41"/>
      <c r="AV126" s="44" t="s">
        <v>96</v>
      </c>
      <c r="AW126" s="39" t="s">
        <v>81</v>
      </c>
      <c r="AX126" s="39" t="str">
        <f t="shared" si="8"/>
        <v>令和6年度全額補給12月以内超36月以内</v>
      </c>
      <c r="AY126" s="40">
        <v>2.2000000000000002</v>
      </c>
    </row>
    <row r="127" spans="43:51">
      <c r="AQ127" s="26" t="s">
        <v>89</v>
      </c>
      <c r="AR127" s="39"/>
      <c r="AS127" s="39"/>
      <c r="AT127" s="39" t="str">
        <f t="shared" si="7"/>
        <v>令和6年度</v>
      </c>
      <c r="AU127" s="41"/>
      <c r="AV127" s="44" t="s">
        <v>96</v>
      </c>
      <c r="AW127" s="39" t="s">
        <v>82</v>
      </c>
      <c r="AX127" s="39" t="str">
        <f t="shared" si="8"/>
        <v>令和6年度全額補給36月超60月以内</v>
      </c>
      <c r="AY127" s="40">
        <v>2.2999999999999998</v>
      </c>
    </row>
    <row r="128" spans="43:51">
      <c r="AQ128" s="26" t="s">
        <v>89</v>
      </c>
      <c r="AR128" s="39"/>
      <c r="AS128" s="39"/>
      <c r="AT128" s="39" t="str">
        <f t="shared" si="7"/>
        <v>令和6年度</v>
      </c>
      <c r="AU128" s="41"/>
      <c r="AV128" s="44" t="s">
        <v>96</v>
      </c>
      <c r="AW128" s="39" t="s">
        <v>83</v>
      </c>
      <c r="AX128" s="39" t="str">
        <f t="shared" si="8"/>
        <v>令和6年度全額補給60月超84月以内</v>
      </c>
      <c r="AY128" s="40">
        <v>2.6</v>
      </c>
    </row>
    <row r="129" spans="43:51">
      <c r="AQ129" s="26" t="s">
        <v>90</v>
      </c>
      <c r="AR129" s="26" t="s">
        <v>78</v>
      </c>
      <c r="AS129" s="39" t="s">
        <v>80</v>
      </c>
      <c r="AT129" s="39" t="str">
        <f t="shared" si="7"/>
        <v>令和7年度創業以外12月以内</v>
      </c>
      <c r="AU129" s="40">
        <v>2.2999999999999998</v>
      </c>
      <c r="AV129" s="42" t="s">
        <v>92</v>
      </c>
      <c r="AW129" s="39" t="s">
        <v>80</v>
      </c>
      <c r="AX129" s="39" t="str">
        <f t="shared" si="8"/>
        <v>令和7年度運転12月以内</v>
      </c>
      <c r="AY129" s="40">
        <v>1.1499999999999999</v>
      </c>
    </row>
    <row r="130" spans="43:51">
      <c r="AQ130" s="26" t="s">
        <v>90</v>
      </c>
      <c r="AR130" s="26" t="s">
        <v>78</v>
      </c>
      <c r="AS130" s="39" t="s">
        <v>81</v>
      </c>
      <c r="AT130" s="39" t="str">
        <f t="shared" si="7"/>
        <v>令和7年度創業以外12月以内超36月以内</v>
      </c>
      <c r="AU130" s="40">
        <v>2.6</v>
      </c>
      <c r="AV130" s="42" t="s">
        <v>92</v>
      </c>
      <c r="AW130" s="39" t="s">
        <v>81</v>
      </c>
      <c r="AX130" s="39" t="str">
        <f t="shared" si="8"/>
        <v>令和7年度運転12月以内超36月以内</v>
      </c>
      <c r="AY130" s="40">
        <v>1.3</v>
      </c>
    </row>
    <row r="131" spans="43:51">
      <c r="AQ131" s="26" t="s">
        <v>90</v>
      </c>
      <c r="AR131" s="26" t="s">
        <v>78</v>
      </c>
      <c r="AS131" s="39" t="s">
        <v>82</v>
      </c>
      <c r="AT131" s="39" t="str">
        <f t="shared" si="7"/>
        <v>令和7年度創業以外36月超60月以内</v>
      </c>
      <c r="AU131" s="40">
        <v>2.7</v>
      </c>
      <c r="AV131" s="42" t="s">
        <v>92</v>
      </c>
      <c r="AW131" s="39" t="s">
        <v>82</v>
      </c>
      <c r="AX131" s="39" t="str">
        <f t="shared" si="8"/>
        <v>令和7年度運転36月超60月以内</v>
      </c>
      <c r="AY131" s="40">
        <v>1.35</v>
      </c>
    </row>
    <row r="132" spans="43:51">
      <c r="AQ132" s="26" t="s">
        <v>90</v>
      </c>
      <c r="AR132" s="26" t="s">
        <v>78</v>
      </c>
      <c r="AS132" s="39" t="s">
        <v>83</v>
      </c>
      <c r="AT132" s="39" t="str">
        <f t="shared" ref="AT132:AT164" si="9">AQ132&amp;AR132&amp;AS132</f>
        <v>令和7年度創業以外60月超84月以内</v>
      </c>
      <c r="AU132" s="40">
        <v>2.8</v>
      </c>
      <c r="AV132" s="43" t="s">
        <v>93</v>
      </c>
      <c r="AW132" s="39" t="s">
        <v>80</v>
      </c>
      <c r="AX132" s="39" t="str">
        <f t="shared" ref="AX132:AX164" si="10">AQ132&amp;AV132&amp;AW132</f>
        <v>令和7年度設備12月以内</v>
      </c>
      <c r="AY132" s="40">
        <v>1.38</v>
      </c>
    </row>
    <row r="133" spans="43:51">
      <c r="AQ133" s="26" t="s">
        <v>90</v>
      </c>
      <c r="AR133" s="26" t="s">
        <v>79</v>
      </c>
      <c r="AS133" s="39" t="s">
        <v>80</v>
      </c>
      <c r="AT133" s="39" t="str">
        <f t="shared" si="9"/>
        <v>令和7年度創業12月以内</v>
      </c>
      <c r="AU133" s="40">
        <v>2.2000000000000002</v>
      </c>
      <c r="AV133" s="43" t="s">
        <v>93</v>
      </c>
      <c r="AW133" s="39" t="s">
        <v>81</v>
      </c>
      <c r="AX133" s="39" t="str">
        <f t="shared" si="10"/>
        <v>令和7年度設備12月以内超36月以内</v>
      </c>
      <c r="AY133" s="40">
        <v>1.56</v>
      </c>
    </row>
    <row r="134" spans="43:51">
      <c r="AQ134" s="26" t="s">
        <v>90</v>
      </c>
      <c r="AR134" s="26" t="s">
        <v>79</v>
      </c>
      <c r="AS134" s="39" t="s">
        <v>81</v>
      </c>
      <c r="AT134" s="39" t="str">
        <f t="shared" si="9"/>
        <v>令和7年度創業12月以内超36月以内</v>
      </c>
      <c r="AU134" s="40">
        <v>2.5</v>
      </c>
      <c r="AV134" s="43" t="s">
        <v>93</v>
      </c>
      <c r="AW134" s="39" t="s">
        <v>82</v>
      </c>
      <c r="AX134" s="39" t="str">
        <f t="shared" si="10"/>
        <v>令和7年度設備36月超60月以内</v>
      </c>
      <c r="AY134" s="40">
        <v>1.62</v>
      </c>
    </row>
    <row r="135" spans="43:51">
      <c r="AQ135" s="26" t="s">
        <v>90</v>
      </c>
      <c r="AR135" s="26" t="s">
        <v>79</v>
      </c>
      <c r="AS135" s="39" t="s">
        <v>82</v>
      </c>
      <c r="AT135" s="39" t="str">
        <f t="shared" si="9"/>
        <v>令和7年度創業36月超60月以内</v>
      </c>
      <c r="AU135" s="40">
        <v>2.6</v>
      </c>
      <c r="AV135" s="43" t="s">
        <v>93</v>
      </c>
      <c r="AW135" s="39" t="s">
        <v>83</v>
      </c>
      <c r="AX135" s="39" t="str">
        <f t="shared" si="10"/>
        <v>令和7年度設備60月超84月以内</v>
      </c>
      <c r="AY135" s="40">
        <v>1.68</v>
      </c>
    </row>
    <row r="136" spans="43:51">
      <c r="AQ136" s="26" t="s">
        <v>90</v>
      </c>
      <c r="AR136" s="26" t="s">
        <v>79</v>
      </c>
      <c r="AS136" s="39" t="s">
        <v>83</v>
      </c>
      <c r="AT136" s="39" t="str">
        <f t="shared" si="9"/>
        <v>令和7年度創業60月超84月以内</v>
      </c>
      <c r="AU136" s="40">
        <v>2.7</v>
      </c>
      <c r="AV136" s="43" t="s">
        <v>94</v>
      </c>
      <c r="AW136" s="39" t="s">
        <v>80</v>
      </c>
      <c r="AX136" s="39" t="str">
        <f t="shared" si="10"/>
        <v>令和7年度創業運転12月以内</v>
      </c>
      <c r="AY136" s="40">
        <v>1.54</v>
      </c>
    </row>
    <row r="137" spans="43:51">
      <c r="AQ137" s="26" t="s">
        <v>90</v>
      </c>
      <c r="AR137" s="39"/>
      <c r="AS137" s="39"/>
      <c r="AT137" s="39" t="str">
        <f t="shared" si="9"/>
        <v>令和7年度</v>
      </c>
      <c r="AU137" s="41"/>
      <c r="AV137" s="43" t="s">
        <v>94</v>
      </c>
      <c r="AW137" s="39" t="s">
        <v>81</v>
      </c>
      <c r="AX137" s="39" t="str">
        <f t="shared" si="10"/>
        <v>令和7年度創業運転12月以内超36月以内</v>
      </c>
      <c r="AY137" s="40">
        <v>1.75</v>
      </c>
    </row>
    <row r="138" spans="43:51">
      <c r="AQ138" s="26" t="s">
        <v>90</v>
      </c>
      <c r="AR138" s="39"/>
      <c r="AS138" s="39"/>
      <c r="AT138" s="39" t="str">
        <f t="shared" si="9"/>
        <v>令和7年度</v>
      </c>
      <c r="AU138" s="41"/>
      <c r="AV138" s="43" t="s">
        <v>94</v>
      </c>
      <c r="AW138" s="39" t="s">
        <v>82</v>
      </c>
      <c r="AX138" s="39" t="str">
        <f t="shared" si="10"/>
        <v>令和7年度創業運転36月超60月以内</v>
      </c>
      <c r="AY138" s="40">
        <v>1.82</v>
      </c>
    </row>
    <row r="139" spans="43:51">
      <c r="AQ139" s="26" t="s">
        <v>90</v>
      </c>
      <c r="AR139" s="39"/>
      <c r="AS139" s="39"/>
      <c r="AT139" s="39" t="str">
        <f t="shared" si="9"/>
        <v>令和7年度</v>
      </c>
      <c r="AU139" s="41"/>
      <c r="AV139" s="44" t="s">
        <v>95</v>
      </c>
      <c r="AW139" s="39" t="s">
        <v>80</v>
      </c>
      <c r="AX139" s="39" t="str">
        <f t="shared" si="10"/>
        <v>令和7年度創業設備12月以内</v>
      </c>
      <c r="AY139" s="40">
        <v>1.76</v>
      </c>
    </row>
    <row r="140" spans="43:51">
      <c r="AQ140" s="26" t="s">
        <v>90</v>
      </c>
      <c r="AR140" s="39"/>
      <c r="AS140" s="39"/>
      <c r="AT140" s="39" t="str">
        <f t="shared" si="9"/>
        <v>令和7年度</v>
      </c>
      <c r="AU140" s="41"/>
      <c r="AV140" s="44" t="s">
        <v>95</v>
      </c>
      <c r="AW140" s="39" t="s">
        <v>81</v>
      </c>
      <c r="AX140" s="39" t="str">
        <f t="shared" si="10"/>
        <v>令和7年度創業設備12月以内超36月以内</v>
      </c>
      <c r="AY140" s="40">
        <v>2</v>
      </c>
    </row>
    <row r="141" spans="43:51">
      <c r="AQ141" s="26" t="s">
        <v>90</v>
      </c>
      <c r="AR141" s="39"/>
      <c r="AS141" s="39"/>
      <c r="AT141" s="39" t="str">
        <f t="shared" si="9"/>
        <v>令和7年度</v>
      </c>
      <c r="AU141" s="41"/>
      <c r="AV141" s="44" t="s">
        <v>95</v>
      </c>
      <c r="AW141" s="39" t="s">
        <v>82</v>
      </c>
      <c r="AX141" s="39" t="str">
        <f t="shared" si="10"/>
        <v>令和7年度創業設備36月超60月以内</v>
      </c>
      <c r="AY141" s="40">
        <v>2.08</v>
      </c>
    </row>
    <row r="142" spans="43:51">
      <c r="AQ142" s="26" t="s">
        <v>90</v>
      </c>
      <c r="AR142" s="39"/>
      <c r="AS142" s="39"/>
      <c r="AT142" s="39" t="str">
        <f t="shared" si="9"/>
        <v>令和7年度</v>
      </c>
      <c r="AU142" s="41"/>
      <c r="AV142" s="44" t="s">
        <v>95</v>
      </c>
      <c r="AW142" s="39" t="s">
        <v>83</v>
      </c>
      <c r="AX142" s="39" t="str">
        <f t="shared" si="10"/>
        <v>令和7年度創業設備60月超84月以内</v>
      </c>
      <c r="AY142" s="40">
        <v>2.16</v>
      </c>
    </row>
    <row r="143" spans="43:51">
      <c r="AQ143" s="26" t="s">
        <v>90</v>
      </c>
      <c r="AR143" s="39"/>
      <c r="AS143" s="39"/>
      <c r="AT143" s="39" t="str">
        <f t="shared" si="9"/>
        <v>令和7年度</v>
      </c>
      <c r="AU143" s="41"/>
      <c r="AV143" s="44" t="s">
        <v>96</v>
      </c>
      <c r="AW143" s="39" t="s">
        <v>80</v>
      </c>
      <c r="AX143" s="39" t="str">
        <f t="shared" si="10"/>
        <v>令和7年度全額補給12月以内</v>
      </c>
      <c r="AY143" s="40">
        <v>2.2999999999999998</v>
      </c>
    </row>
    <row r="144" spans="43:51">
      <c r="AQ144" s="26" t="s">
        <v>90</v>
      </c>
      <c r="AR144" s="39"/>
      <c r="AS144" s="39"/>
      <c r="AT144" s="39" t="str">
        <f t="shared" si="9"/>
        <v>令和7年度</v>
      </c>
      <c r="AU144" s="41"/>
      <c r="AV144" s="44" t="s">
        <v>96</v>
      </c>
      <c r="AW144" s="39" t="s">
        <v>81</v>
      </c>
      <c r="AX144" s="39" t="str">
        <f t="shared" si="10"/>
        <v>令和7年度全額補給12月以内超36月以内</v>
      </c>
      <c r="AY144" s="40">
        <v>2.6</v>
      </c>
    </row>
    <row r="145" spans="43:51">
      <c r="AQ145" s="26" t="s">
        <v>90</v>
      </c>
      <c r="AR145" s="39"/>
      <c r="AS145" s="39"/>
      <c r="AT145" s="39" t="str">
        <f t="shared" si="9"/>
        <v>令和7年度</v>
      </c>
      <c r="AU145" s="41"/>
      <c r="AV145" s="44" t="s">
        <v>96</v>
      </c>
      <c r="AW145" s="39" t="s">
        <v>82</v>
      </c>
      <c r="AX145" s="39" t="str">
        <f t="shared" si="10"/>
        <v>令和7年度全額補給36月超60月以内</v>
      </c>
      <c r="AY145" s="40">
        <v>2.7</v>
      </c>
    </row>
    <row r="146" spans="43:51">
      <c r="AQ146" s="26" t="s">
        <v>90</v>
      </c>
      <c r="AR146" s="39"/>
      <c r="AS146" s="39"/>
      <c r="AT146" s="39" t="str">
        <f t="shared" si="9"/>
        <v>令和7年度</v>
      </c>
      <c r="AU146" s="41"/>
      <c r="AV146" s="44" t="s">
        <v>96</v>
      </c>
      <c r="AW146" s="39" t="s">
        <v>83</v>
      </c>
      <c r="AX146" s="39" t="str">
        <f t="shared" si="10"/>
        <v>令和7年度全額補給60月超84月以内</v>
      </c>
      <c r="AY146" s="40">
        <v>2.8</v>
      </c>
    </row>
    <row r="147" spans="43:51">
      <c r="AQ147" s="26" t="s">
        <v>91</v>
      </c>
      <c r="AR147" s="26" t="s">
        <v>78</v>
      </c>
      <c r="AS147" s="39" t="s">
        <v>80</v>
      </c>
      <c r="AT147" s="39" t="str">
        <f t="shared" si="9"/>
        <v>令和8年度創業以外12月以内</v>
      </c>
      <c r="AU147" s="40">
        <v>2.7</v>
      </c>
      <c r="AV147" s="42" t="s">
        <v>92</v>
      </c>
      <c r="AW147" s="39" t="s">
        <v>80</v>
      </c>
      <c r="AX147" s="39" t="str">
        <f t="shared" si="10"/>
        <v>令和8年度運転12月以内</v>
      </c>
      <c r="AY147" s="40">
        <f>AU147*0.5</f>
        <v>1.35</v>
      </c>
    </row>
    <row r="148" spans="43:51">
      <c r="AQ148" s="26" t="s">
        <v>91</v>
      </c>
      <c r="AR148" s="26" t="s">
        <v>78</v>
      </c>
      <c r="AS148" s="39" t="s">
        <v>81</v>
      </c>
      <c r="AT148" s="39" t="str">
        <f t="shared" si="9"/>
        <v>令和8年度創業以外12月以内超36月以内</v>
      </c>
      <c r="AU148" s="40">
        <v>3.2</v>
      </c>
      <c r="AV148" s="42" t="s">
        <v>92</v>
      </c>
      <c r="AW148" s="39" t="s">
        <v>81</v>
      </c>
      <c r="AX148" s="39" t="str">
        <f t="shared" si="10"/>
        <v>令和8年度運転12月以内超36月以内</v>
      </c>
      <c r="AY148" s="40">
        <f>AU148*0.5</f>
        <v>1.6</v>
      </c>
    </row>
    <row r="149" spans="43:51">
      <c r="AQ149" s="26" t="s">
        <v>91</v>
      </c>
      <c r="AR149" s="26" t="s">
        <v>78</v>
      </c>
      <c r="AS149" s="39" t="s">
        <v>82</v>
      </c>
      <c r="AT149" s="39" t="str">
        <f t="shared" si="9"/>
        <v>令和8年度創業以外36月超60月以内</v>
      </c>
      <c r="AU149" s="40">
        <v>3.4</v>
      </c>
      <c r="AV149" s="42" t="s">
        <v>92</v>
      </c>
      <c r="AW149" s="39" t="s">
        <v>82</v>
      </c>
      <c r="AX149" s="39" t="str">
        <f t="shared" si="10"/>
        <v>令和8年度運転36月超60月以内</v>
      </c>
      <c r="AY149" s="40">
        <f>AU149*0.5</f>
        <v>1.7</v>
      </c>
    </row>
    <row r="150" spans="43:51">
      <c r="AQ150" s="26" t="s">
        <v>91</v>
      </c>
      <c r="AR150" s="26" t="s">
        <v>78</v>
      </c>
      <c r="AS150" s="39" t="s">
        <v>83</v>
      </c>
      <c r="AT150" s="39" t="str">
        <f t="shared" si="9"/>
        <v>令和8年度創業以外60月超84月以内</v>
      </c>
      <c r="AU150" s="40">
        <v>3.6</v>
      </c>
      <c r="AV150" s="43" t="s">
        <v>93</v>
      </c>
      <c r="AW150" s="39" t="s">
        <v>80</v>
      </c>
      <c r="AX150" s="39" t="str">
        <f t="shared" si="10"/>
        <v>令和8年度設備12月以内</v>
      </c>
      <c r="AY150" s="40">
        <f>AU147*0.6</f>
        <v>1.62</v>
      </c>
    </row>
    <row r="151" spans="43:51">
      <c r="AQ151" s="26" t="s">
        <v>91</v>
      </c>
      <c r="AR151" s="26" t="s">
        <v>79</v>
      </c>
      <c r="AS151" s="39" t="s">
        <v>80</v>
      </c>
      <c r="AT151" s="39" t="str">
        <f t="shared" si="9"/>
        <v>令和8年度創業12月以内</v>
      </c>
      <c r="AU151" s="40">
        <v>2.6</v>
      </c>
      <c r="AV151" s="43" t="s">
        <v>93</v>
      </c>
      <c r="AW151" s="39" t="s">
        <v>81</v>
      </c>
      <c r="AX151" s="39" t="str">
        <f t="shared" si="10"/>
        <v>令和8年度設備12月以内超36月以内</v>
      </c>
      <c r="AY151" s="40">
        <f>AU148*0.6</f>
        <v>1.92</v>
      </c>
    </row>
    <row r="152" spans="43:51">
      <c r="AQ152" s="26" t="s">
        <v>91</v>
      </c>
      <c r="AR152" s="26" t="s">
        <v>79</v>
      </c>
      <c r="AS152" s="39" t="s">
        <v>81</v>
      </c>
      <c r="AT152" s="39" t="str">
        <f t="shared" si="9"/>
        <v>令和8年度創業12月以内超36月以内</v>
      </c>
      <c r="AU152" s="40">
        <v>3.1</v>
      </c>
      <c r="AV152" s="43" t="s">
        <v>93</v>
      </c>
      <c r="AW152" s="39" t="s">
        <v>82</v>
      </c>
      <c r="AX152" s="39" t="str">
        <f t="shared" si="10"/>
        <v>令和8年度設備36月超60月以内</v>
      </c>
      <c r="AY152" s="40">
        <f>AU149*0.6</f>
        <v>2.04</v>
      </c>
    </row>
    <row r="153" spans="43:51">
      <c r="AQ153" s="26" t="s">
        <v>91</v>
      </c>
      <c r="AR153" s="26" t="s">
        <v>79</v>
      </c>
      <c r="AS153" s="39" t="s">
        <v>82</v>
      </c>
      <c r="AT153" s="39" t="str">
        <f t="shared" si="9"/>
        <v>令和8年度創業36月超60月以内</v>
      </c>
      <c r="AU153" s="40">
        <v>3.3</v>
      </c>
      <c r="AV153" s="43" t="s">
        <v>93</v>
      </c>
      <c r="AW153" s="39" t="s">
        <v>83</v>
      </c>
      <c r="AX153" s="39" t="str">
        <f t="shared" si="10"/>
        <v>令和8年度設備60月超84月以内</v>
      </c>
      <c r="AY153" s="40">
        <f>AU150*0.6</f>
        <v>2.16</v>
      </c>
    </row>
    <row r="154" spans="43:51">
      <c r="AQ154" s="26" t="s">
        <v>91</v>
      </c>
      <c r="AR154" s="26" t="s">
        <v>79</v>
      </c>
      <c r="AS154" s="39" t="s">
        <v>83</v>
      </c>
      <c r="AT154" s="39" t="str">
        <f t="shared" si="9"/>
        <v>令和8年度創業60月超84月以内</v>
      </c>
      <c r="AU154" s="40">
        <v>3.5</v>
      </c>
      <c r="AV154" s="43" t="s">
        <v>94</v>
      </c>
      <c r="AW154" s="39" t="s">
        <v>80</v>
      </c>
      <c r="AX154" s="39" t="str">
        <f t="shared" si="10"/>
        <v>令和8年度創業運転12月以内</v>
      </c>
      <c r="AY154" s="40">
        <f>AU151*0.7</f>
        <v>1.8199999999999998</v>
      </c>
    </row>
    <row r="155" spans="43:51">
      <c r="AQ155" s="26" t="s">
        <v>91</v>
      </c>
      <c r="AR155" s="39"/>
      <c r="AS155" s="39"/>
      <c r="AT155" s="39" t="str">
        <f t="shared" si="9"/>
        <v>令和8年度</v>
      </c>
      <c r="AU155" s="41"/>
      <c r="AV155" s="43" t="s">
        <v>94</v>
      </c>
      <c r="AW155" s="39" t="s">
        <v>81</v>
      </c>
      <c r="AX155" s="39" t="str">
        <f t="shared" si="10"/>
        <v>令和8年度創業運転12月以内超36月以内</v>
      </c>
      <c r="AY155" s="40">
        <f>AU152*0.7</f>
        <v>2.17</v>
      </c>
    </row>
    <row r="156" spans="43:51">
      <c r="AQ156" s="26" t="s">
        <v>91</v>
      </c>
      <c r="AR156" s="39"/>
      <c r="AS156" s="39"/>
      <c r="AT156" s="39" t="str">
        <f t="shared" si="9"/>
        <v>令和8年度</v>
      </c>
      <c r="AU156" s="41"/>
      <c r="AV156" s="43" t="s">
        <v>94</v>
      </c>
      <c r="AW156" s="39" t="s">
        <v>82</v>
      </c>
      <c r="AX156" s="39" t="str">
        <f t="shared" si="10"/>
        <v>令和8年度創業運転36月超60月以内</v>
      </c>
      <c r="AY156" s="40">
        <f>AU153*0.7</f>
        <v>2.3099999999999996</v>
      </c>
    </row>
    <row r="157" spans="43:51">
      <c r="AQ157" s="26" t="s">
        <v>91</v>
      </c>
      <c r="AR157" s="39"/>
      <c r="AS157" s="39"/>
      <c r="AT157" s="39" t="str">
        <f t="shared" si="9"/>
        <v>令和8年度</v>
      </c>
      <c r="AU157" s="41"/>
      <c r="AV157" s="44" t="s">
        <v>95</v>
      </c>
      <c r="AW157" s="39" t="s">
        <v>80</v>
      </c>
      <c r="AX157" s="39" t="str">
        <f t="shared" si="10"/>
        <v>令和8年度創業設備12月以内</v>
      </c>
      <c r="AY157" s="40">
        <f>AU151*0.8</f>
        <v>2.08</v>
      </c>
    </row>
    <row r="158" spans="43:51">
      <c r="AQ158" s="26" t="s">
        <v>91</v>
      </c>
      <c r="AR158" s="39"/>
      <c r="AS158" s="39"/>
      <c r="AT158" s="39" t="str">
        <f t="shared" si="9"/>
        <v>令和8年度</v>
      </c>
      <c r="AU158" s="41"/>
      <c r="AV158" s="44" t="s">
        <v>95</v>
      </c>
      <c r="AW158" s="39" t="s">
        <v>81</v>
      </c>
      <c r="AX158" s="39" t="str">
        <f t="shared" si="10"/>
        <v>令和8年度創業設備12月以内超36月以内</v>
      </c>
      <c r="AY158" s="40">
        <f>AU152*0.8</f>
        <v>2.4800000000000004</v>
      </c>
    </row>
    <row r="159" spans="43:51">
      <c r="AQ159" s="26" t="s">
        <v>91</v>
      </c>
      <c r="AR159" s="39"/>
      <c r="AS159" s="39"/>
      <c r="AT159" s="39" t="str">
        <f t="shared" si="9"/>
        <v>令和8年度</v>
      </c>
      <c r="AU159" s="41"/>
      <c r="AV159" s="44" t="s">
        <v>95</v>
      </c>
      <c r="AW159" s="39" t="s">
        <v>82</v>
      </c>
      <c r="AX159" s="39" t="str">
        <f t="shared" si="10"/>
        <v>令和8年度創業設備36月超60月以内</v>
      </c>
      <c r="AY159" s="40">
        <f>AU153*0.8</f>
        <v>2.64</v>
      </c>
    </row>
    <row r="160" spans="43:51">
      <c r="AQ160" s="26" t="s">
        <v>91</v>
      </c>
      <c r="AR160" s="39"/>
      <c r="AS160" s="39"/>
      <c r="AT160" s="39" t="str">
        <f t="shared" si="9"/>
        <v>令和8年度</v>
      </c>
      <c r="AU160" s="41"/>
      <c r="AV160" s="44" t="s">
        <v>95</v>
      </c>
      <c r="AW160" s="39" t="s">
        <v>83</v>
      </c>
      <c r="AX160" s="39" t="str">
        <f t="shared" si="10"/>
        <v>令和8年度創業設備60月超84月以内</v>
      </c>
      <c r="AY160" s="40">
        <f>AU154*0.8</f>
        <v>2.8000000000000003</v>
      </c>
    </row>
    <row r="161" spans="43:51">
      <c r="AQ161" s="26" t="s">
        <v>91</v>
      </c>
      <c r="AR161" s="39"/>
      <c r="AS161" s="39"/>
      <c r="AT161" s="39" t="str">
        <f t="shared" si="9"/>
        <v>令和8年度</v>
      </c>
      <c r="AU161" s="41"/>
      <c r="AV161" s="44" t="s">
        <v>96</v>
      </c>
      <c r="AW161" s="39" t="s">
        <v>80</v>
      </c>
      <c r="AX161" s="39" t="str">
        <f t="shared" si="10"/>
        <v>令和8年度全額補給12月以内</v>
      </c>
      <c r="AY161" s="40">
        <f>AU147</f>
        <v>2.7</v>
      </c>
    </row>
    <row r="162" spans="43:51">
      <c r="AQ162" s="26" t="s">
        <v>91</v>
      </c>
      <c r="AR162" s="39"/>
      <c r="AS162" s="39"/>
      <c r="AT162" s="39" t="str">
        <f t="shared" si="9"/>
        <v>令和8年度</v>
      </c>
      <c r="AU162" s="41"/>
      <c r="AV162" s="44" t="s">
        <v>96</v>
      </c>
      <c r="AW162" s="39" t="s">
        <v>81</v>
      </c>
      <c r="AX162" s="39" t="str">
        <f t="shared" si="10"/>
        <v>令和8年度全額補給12月以内超36月以内</v>
      </c>
      <c r="AY162" s="40">
        <f>AU148</f>
        <v>3.2</v>
      </c>
    </row>
    <row r="163" spans="43:51">
      <c r="AQ163" s="26" t="s">
        <v>91</v>
      </c>
      <c r="AR163" s="39"/>
      <c r="AS163" s="39"/>
      <c r="AT163" s="39" t="str">
        <f t="shared" si="9"/>
        <v>令和8年度</v>
      </c>
      <c r="AU163" s="41"/>
      <c r="AV163" s="44" t="s">
        <v>96</v>
      </c>
      <c r="AW163" s="39" t="s">
        <v>82</v>
      </c>
      <c r="AX163" s="39" t="str">
        <f t="shared" si="10"/>
        <v>令和8年度全額補給36月超60月以内</v>
      </c>
      <c r="AY163" s="40">
        <f>AU149</f>
        <v>3.4</v>
      </c>
    </row>
    <row r="164" spans="43:51">
      <c r="AQ164" s="26" t="s">
        <v>91</v>
      </c>
      <c r="AR164" s="39"/>
      <c r="AS164" s="39"/>
      <c r="AT164" s="39" t="str">
        <f t="shared" si="9"/>
        <v>令和8年度</v>
      </c>
      <c r="AU164" s="41"/>
      <c r="AV164" s="44" t="s">
        <v>96</v>
      </c>
      <c r="AW164" s="39" t="s">
        <v>83</v>
      </c>
      <c r="AX164" s="39" t="str">
        <f t="shared" si="10"/>
        <v>令和8年度全額補給60月超84月以内</v>
      </c>
      <c r="AY164" s="40">
        <f>AU150</f>
        <v>3.6</v>
      </c>
    </row>
  </sheetData>
  <sheetProtection algorithmName="SHA-512" hashValue="eOfLPCADnYnH59UeOQm+zjS70NWPkqQ6F8TKqqN0KodTLE60GO/4hBSPn4xWy5jaOYXHZljIpcX1WnZmQFWy0A==" saltValue="f7Qd8EGSbZ6qma9ncbHJiw==" spinCount="100000" sheet="1" selectLockedCells="1"/>
  <dataConsolidate/>
  <mergeCells count="131">
    <mergeCell ref="F41:K41"/>
    <mergeCell ref="N26:S27"/>
    <mergeCell ref="B14:I14"/>
    <mergeCell ref="J14:W14"/>
    <mergeCell ref="B15:I15"/>
    <mergeCell ref="J15:W15"/>
    <mergeCell ref="B16:I16"/>
    <mergeCell ref="J16:W16"/>
    <mergeCell ref="Q5:W5"/>
    <mergeCell ref="I9:N9"/>
    <mergeCell ref="O9:W10"/>
    <mergeCell ref="B17:I18"/>
    <mergeCell ref="J17:O18"/>
    <mergeCell ref="P17:V18"/>
    <mergeCell ref="W17:W18"/>
    <mergeCell ref="B19:I20"/>
    <mergeCell ref="J19:L20"/>
    <mergeCell ref="V19:W19"/>
    <mergeCell ref="V20:W20"/>
    <mergeCell ref="P19:U19"/>
    <mergeCell ref="P20:U20"/>
    <mergeCell ref="O19:O20"/>
    <mergeCell ref="B25:H25"/>
    <mergeCell ref="F26:K26"/>
    <mergeCell ref="T26:W27"/>
    <mergeCell ref="F27:H27"/>
    <mergeCell ref="I27:K27"/>
    <mergeCell ref="M19:N20"/>
    <mergeCell ref="B21:I23"/>
    <mergeCell ref="J21:O21"/>
    <mergeCell ref="P21:R21"/>
    <mergeCell ref="J22:O22"/>
    <mergeCell ref="P22:R22"/>
    <mergeCell ref="S22:V22"/>
    <mergeCell ref="O23:P23"/>
    <mergeCell ref="S23:T23"/>
    <mergeCell ref="U23:V23"/>
    <mergeCell ref="T28:W28"/>
    <mergeCell ref="B29:E29"/>
    <mergeCell ref="F29:H29"/>
    <mergeCell ref="I29:K29"/>
    <mergeCell ref="L29:M29"/>
    <mergeCell ref="N29:S29"/>
    <mergeCell ref="T29:W29"/>
    <mergeCell ref="B28:E28"/>
    <mergeCell ref="F28:H28"/>
    <mergeCell ref="I28:K28"/>
    <mergeCell ref="L28:M28"/>
    <mergeCell ref="N28:S28"/>
    <mergeCell ref="B31:E31"/>
    <mergeCell ref="F31:H31"/>
    <mergeCell ref="I31:K31"/>
    <mergeCell ref="L31:M31"/>
    <mergeCell ref="N31:S31"/>
    <mergeCell ref="T31:W31"/>
    <mergeCell ref="B30:E30"/>
    <mergeCell ref="F30:H30"/>
    <mergeCell ref="I30:K30"/>
    <mergeCell ref="L30:M30"/>
    <mergeCell ref="N30:S30"/>
    <mergeCell ref="T30:W30"/>
    <mergeCell ref="B33:E33"/>
    <mergeCell ref="F33:H33"/>
    <mergeCell ref="I33:K33"/>
    <mergeCell ref="L33:M33"/>
    <mergeCell ref="N33:S33"/>
    <mergeCell ref="T33:W33"/>
    <mergeCell ref="B32:E32"/>
    <mergeCell ref="F32:H32"/>
    <mergeCell ref="I32:K32"/>
    <mergeCell ref="L32:M32"/>
    <mergeCell ref="N32:S32"/>
    <mergeCell ref="T32:W32"/>
    <mergeCell ref="B35:E35"/>
    <mergeCell ref="F35:H35"/>
    <mergeCell ref="I35:K35"/>
    <mergeCell ref="L35:M35"/>
    <mergeCell ref="N35:S35"/>
    <mergeCell ref="T35:W35"/>
    <mergeCell ref="B34:E34"/>
    <mergeCell ref="F34:H34"/>
    <mergeCell ref="I34:K34"/>
    <mergeCell ref="L34:M34"/>
    <mergeCell ref="N34:S34"/>
    <mergeCell ref="T34:W34"/>
    <mergeCell ref="B37:E37"/>
    <mergeCell ref="F37:H37"/>
    <mergeCell ref="I37:K37"/>
    <mergeCell ref="L37:M37"/>
    <mergeCell ref="N37:S37"/>
    <mergeCell ref="T37:W37"/>
    <mergeCell ref="B36:E36"/>
    <mergeCell ref="F36:H36"/>
    <mergeCell ref="I36:K36"/>
    <mergeCell ref="L36:M36"/>
    <mergeCell ref="N36:S36"/>
    <mergeCell ref="T36:W36"/>
    <mergeCell ref="B13:P13"/>
    <mergeCell ref="B26:E27"/>
    <mergeCell ref="L26:M27"/>
    <mergeCell ref="L41:M41"/>
    <mergeCell ref="N41:S41"/>
    <mergeCell ref="T41:W41"/>
    <mergeCell ref="B40:E40"/>
    <mergeCell ref="F40:H40"/>
    <mergeCell ref="I40:K40"/>
    <mergeCell ref="L40:M40"/>
    <mergeCell ref="N40:S40"/>
    <mergeCell ref="T40:W40"/>
    <mergeCell ref="B39:E39"/>
    <mergeCell ref="F39:H39"/>
    <mergeCell ref="I39:K39"/>
    <mergeCell ref="L39:M39"/>
    <mergeCell ref="N39:S39"/>
    <mergeCell ref="T39:W39"/>
    <mergeCell ref="B38:E38"/>
    <mergeCell ref="F38:H38"/>
    <mergeCell ref="I38:K38"/>
    <mergeCell ref="L38:M38"/>
    <mergeCell ref="N38:S38"/>
    <mergeCell ref="T38:W38"/>
    <mergeCell ref="AN2:AO2"/>
    <mergeCell ref="AN1:AY1"/>
    <mergeCell ref="AQ2:AU2"/>
    <mergeCell ref="AV2:AY2"/>
    <mergeCell ref="AZ1:BA1"/>
    <mergeCell ref="BB1:BD1"/>
    <mergeCell ref="BF1:BG1"/>
    <mergeCell ref="B11:W11"/>
    <mergeCell ref="B12:W12"/>
    <mergeCell ref="A3:X3"/>
  </mergeCells>
  <phoneticPr fontId="5"/>
  <conditionalFormatting sqref="B28:E28">
    <cfRule type="expression" dxfId="12" priority="5">
      <formula>$B$28=""</formula>
    </cfRule>
  </conditionalFormatting>
  <conditionalFormatting sqref="B29:E40">
    <cfRule type="expression" dxfId="11" priority="2">
      <formula>AND(I28&lt;&gt;"",I28&lt;&gt;$P$20,$B29="")</formula>
    </cfRule>
  </conditionalFormatting>
  <conditionalFormatting sqref="F28:H28">
    <cfRule type="expression" dxfId="10" priority="4">
      <formula>$F$28=""</formula>
    </cfRule>
  </conditionalFormatting>
  <conditionalFormatting sqref="I28:K28">
    <cfRule type="expression" dxfId="9" priority="3">
      <formula>$I$28=""</formula>
    </cfRule>
  </conditionalFormatting>
  <conditionalFormatting sqref="I29:K40">
    <cfRule type="expression" dxfId="8" priority="1">
      <formula>AND(F29&lt;&gt;"",$I29="")</formula>
    </cfRule>
  </conditionalFormatting>
  <conditionalFormatting sqref="J17:V18">
    <cfRule type="cellIs" dxfId="7" priority="15" operator="equal">
      <formula>""</formula>
    </cfRule>
  </conditionalFormatting>
  <conditionalFormatting sqref="M19:N20">
    <cfRule type="cellIs" dxfId="6" priority="7" operator="equal">
      <formula>""</formula>
    </cfRule>
  </conditionalFormatting>
  <conditionalFormatting sqref="O9:W10 J14:W16">
    <cfRule type="cellIs" dxfId="5" priority="19" operator="equal">
      <formula>""</formula>
    </cfRule>
  </conditionalFormatting>
  <conditionalFormatting sqref="P20:U20">
    <cfRule type="cellIs" dxfId="4" priority="8" operator="equal">
      <formula>""</formula>
    </cfRule>
  </conditionalFormatting>
  <conditionalFormatting sqref="Q5:W5">
    <cfRule type="cellIs" dxfId="3" priority="12" operator="equal">
      <formula>""</formula>
    </cfRule>
  </conditionalFormatting>
  <dataValidations count="3">
    <dataValidation type="list" allowBlank="1" showInputMessage="1" sqref="M19:N20" xr:uid="{CCFFEBF6-9984-4BA8-93E2-66E7120F97B2}">
      <formula1>$BC$3:$BC$10</formula1>
    </dataValidation>
    <dataValidation type="list" allowBlank="1" showInputMessage="1" showErrorMessage="1" sqref="Q5:W5" xr:uid="{426CB709-4970-4436-BF96-20A56AF09751}">
      <formula1>$BB$4:$BB$7</formula1>
    </dataValidation>
    <dataValidation type="list" allowBlank="1" showInputMessage="1" showErrorMessage="1" sqref="J16:W16" xr:uid="{B934D1D3-628D-4B61-A607-D9A97F8BB245}">
      <formula1>$AZ$3:$AZ$12</formula1>
    </dataValidation>
  </dataValidations>
  <printOptions horizontalCentered="1"/>
  <pageMargins left="3.937007874015748E-2" right="3.937007874015748E-2" top="0.78740157480314965" bottom="0.59055118110236227" header="0.31496062992125984" footer="0.31496062992125984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69323-579F-4CD9-AF3E-E32F897ECB52}">
  <sheetPr codeName="Sheet5">
    <tabColor rgb="FF00B0F0"/>
  </sheetPr>
  <dimension ref="A1:X43"/>
  <sheetViews>
    <sheetView showGridLines="0" view="pageBreakPreview" topLeftCell="A14" zoomScaleNormal="100" zoomScaleSheetLayoutView="100" workbookViewId="0">
      <selection activeCell="M24" sqref="M24"/>
    </sheetView>
  </sheetViews>
  <sheetFormatPr defaultColWidth="9" defaultRowHeight="13.2"/>
  <cols>
    <col min="1" max="1" width="3.109375" style="4" customWidth="1"/>
    <col min="2" max="5" width="4" style="4" customWidth="1"/>
    <col min="6" max="6" width="3.6640625" style="4" customWidth="1"/>
    <col min="7" max="7" width="4.6640625" style="4" customWidth="1"/>
    <col min="8" max="8" width="2" style="4" customWidth="1"/>
    <col min="9" max="10" width="3.6640625" style="4" customWidth="1"/>
    <col min="11" max="11" width="2.77734375" style="4" customWidth="1"/>
    <col min="12" max="12" width="6.44140625" style="4" customWidth="1"/>
    <col min="13" max="14" width="3.6640625" style="4" customWidth="1"/>
    <col min="15" max="15" width="3.44140625" style="4" bestFit="1" customWidth="1"/>
    <col min="16" max="17" width="3.6640625" style="4" customWidth="1"/>
    <col min="18" max="18" width="1.77734375" style="4" customWidth="1"/>
    <col min="19" max="21" width="3.6640625" style="4" customWidth="1"/>
    <col min="22" max="22" width="5.33203125" style="4" customWidth="1"/>
    <col min="23" max="23" width="3.6640625" style="4" customWidth="1"/>
    <col min="24" max="24" width="3.109375" style="4" customWidth="1"/>
    <col min="25" max="16384" width="9" style="4"/>
  </cols>
  <sheetData>
    <row r="1" spans="1:24" ht="19.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4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.9" customHeight="1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ht="9.9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3"/>
    </row>
    <row r="5" spans="1:24" ht="15.9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R5" s="35"/>
      <c r="S5" s="203" t="s">
        <v>68</v>
      </c>
      <c r="T5" s="203"/>
      <c r="U5" s="203"/>
      <c r="V5" s="203"/>
      <c r="W5" s="203"/>
      <c r="X5" s="6"/>
    </row>
    <row r="6" spans="1:24" ht="9.9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2.5" customHeight="1">
      <c r="A7" s="3"/>
      <c r="B7" s="3" t="s">
        <v>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4" ht="21.9" customHeight="1">
      <c r="A9" s="3"/>
      <c r="B9" s="3"/>
      <c r="C9" s="3"/>
      <c r="D9" s="3"/>
      <c r="E9" s="3"/>
      <c r="F9" s="3"/>
      <c r="G9" s="3"/>
      <c r="H9" s="3"/>
      <c r="I9" s="130" t="s">
        <v>16</v>
      </c>
      <c r="J9" s="130"/>
      <c r="K9" s="130"/>
      <c r="L9" s="130"/>
      <c r="M9" s="130"/>
      <c r="N9" s="130"/>
      <c r="O9" s="146"/>
      <c r="P9" s="146"/>
      <c r="Q9" s="146"/>
      <c r="R9" s="146"/>
      <c r="S9" s="146"/>
      <c r="T9" s="146"/>
      <c r="U9" s="146"/>
      <c r="V9" s="146"/>
      <c r="W9" s="146"/>
      <c r="X9" s="3"/>
    </row>
    <row r="10" spans="1:24" ht="29.5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M10" s="3"/>
      <c r="N10" s="3"/>
      <c r="O10" s="146"/>
      <c r="P10" s="146"/>
      <c r="Q10" s="146"/>
      <c r="R10" s="146"/>
      <c r="S10" s="146"/>
      <c r="T10" s="146"/>
      <c r="U10" s="146"/>
      <c r="V10" s="146"/>
      <c r="W10" s="146"/>
      <c r="X10" s="3"/>
    </row>
    <row r="11" spans="1:24" ht="19.95" customHeight="1">
      <c r="A11" s="3"/>
      <c r="B11" s="63" t="s">
        <v>71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3"/>
    </row>
    <row r="12" spans="1:24" ht="19.95" customHeight="1">
      <c r="A12" s="3"/>
      <c r="B12" s="63" t="s">
        <v>72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3"/>
    </row>
    <row r="13" spans="1:24" ht="19.95" customHeight="1">
      <c r="A13" s="3" t="s">
        <v>17</v>
      </c>
      <c r="B13" s="64" t="s">
        <v>73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36"/>
      <c r="R13" s="36"/>
      <c r="S13" s="36"/>
      <c r="T13" s="36"/>
      <c r="U13" s="36"/>
      <c r="V13" s="36"/>
      <c r="W13" s="36"/>
      <c r="X13" s="3"/>
    </row>
    <row r="14" spans="1:24" ht="37.5" customHeight="1">
      <c r="B14" s="132" t="s">
        <v>18</v>
      </c>
      <c r="C14" s="133"/>
      <c r="D14" s="133"/>
      <c r="E14" s="133"/>
      <c r="F14" s="133"/>
      <c r="G14" s="133"/>
      <c r="H14" s="133"/>
      <c r="I14" s="134"/>
      <c r="J14" s="135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7"/>
      <c r="X14" s="3"/>
    </row>
    <row r="15" spans="1:24" ht="37.5" customHeight="1">
      <c r="B15" s="132" t="s">
        <v>42</v>
      </c>
      <c r="C15" s="133"/>
      <c r="D15" s="133"/>
      <c r="E15" s="133"/>
      <c r="F15" s="133"/>
      <c r="G15" s="133"/>
      <c r="H15" s="133"/>
      <c r="I15" s="134"/>
      <c r="J15" s="135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7"/>
      <c r="X15" s="3"/>
    </row>
    <row r="16" spans="1:24" ht="30" customHeight="1">
      <c r="B16" s="132" t="s">
        <v>3</v>
      </c>
      <c r="C16" s="138"/>
      <c r="D16" s="138"/>
      <c r="E16" s="138"/>
      <c r="F16" s="138"/>
      <c r="G16" s="138"/>
      <c r="H16" s="138"/>
      <c r="I16" s="139"/>
      <c r="J16" s="140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2"/>
      <c r="X16" s="3"/>
    </row>
    <row r="17" spans="2:24" ht="18.75" customHeight="1">
      <c r="B17" s="110" t="s">
        <v>4</v>
      </c>
      <c r="C17" s="147"/>
      <c r="D17" s="147"/>
      <c r="E17" s="147"/>
      <c r="F17" s="147"/>
      <c r="G17" s="147"/>
      <c r="H17" s="147"/>
      <c r="I17" s="148"/>
      <c r="J17" s="151"/>
      <c r="K17" s="152"/>
      <c r="L17" s="152"/>
      <c r="M17" s="152"/>
      <c r="N17" s="152"/>
      <c r="O17" s="152"/>
      <c r="P17" s="155"/>
      <c r="Q17" s="156"/>
      <c r="R17" s="156"/>
      <c r="S17" s="156"/>
      <c r="T17" s="156"/>
      <c r="U17" s="156"/>
      <c r="V17" s="156"/>
      <c r="W17" s="67" t="s">
        <v>5</v>
      </c>
      <c r="X17" s="3"/>
    </row>
    <row r="18" spans="2:24" ht="18.75" customHeight="1">
      <c r="B18" s="149"/>
      <c r="C18" s="64"/>
      <c r="D18" s="64"/>
      <c r="E18" s="64"/>
      <c r="F18" s="64"/>
      <c r="G18" s="64"/>
      <c r="H18" s="64"/>
      <c r="I18" s="150"/>
      <c r="J18" s="153"/>
      <c r="K18" s="154"/>
      <c r="L18" s="154"/>
      <c r="M18" s="154"/>
      <c r="N18" s="154"/>
      <c r="O18" s="154"/>
      <c r="P18" s="157"/>
      <c r="Q18" s="158"/>
      <c r="R18" s="158"/>
      <c r="S18" s="158"/>
      <c r="T18" s="158"/>
      <c r="U18" s="158"/>
      <c r="V18" s="158"/>
      <c r="W18" s="70"/>
      <c r="X18" s="3"/>
    </row>
    <row r="19" spans="2:24" ht="18.75" customHeight="1">
      <c r="B19" s="159" t="s">
        <v>48</v>
      </c>
      <c r="C19" s="111"/>
      <c r="D19" s="111"/>
      <c r="E19" s="111"/>
      <c r="F19" s="111"/>
      <c r="G19" s="111"/>
      <c r="H19" s="111"/>
      <c r="I19" s="112"/>
      <c r="J19" s="195" t="s">
        <v>69</v>
      </c>
      <c r="K19" s="196"/>
      <c r="L19" s="197"/>
      <c r="M19" s="106"/>
      <c r="N19" s="107"/>
      <c r="O19" s="201" t="s">
        <v>46</v>
      </c>
      <c r="P19" s="170" t="str">
        <f>IF(J17="","",J17)</f>
        <v/>
      </c>
      <c r="Q19" s="171"/>
      <c r="R19" s="171"/>
      <c r="S19" s="171"/>
      <c r="T19" s="171"/>
      <c r="U19" s="171"/>
      <c r="V19" s="166" t="s">
        <v>6</v>
      </c>
      <c r="W19" s="167"/>
      <c r="X19" s="3"/>
    </row>
    <row r="20" spans="2:24" ht="18.75" customHeight="1">
      <c r="B20" s="116"/>
      <c r="C20" s="117"/>
      <c r="D20" s="117"/>
      <c r="E20" s="117"/>
      <c r="F20" s="117"/>
      <c r="G20" s="117"/>
      <c r="H20" s="117"/>
      <c r="I20" s="118"/>
      <c r="J20" s="198"/>
      <c r="K20" s="199"/>
      <c r="L20" s="200"/>
      <c r="M20" s="108"/>
      <c r="N20" s="109"/>
      <c r="O20" s="202"/>
      <c r="P20" s="153"/>
      <c r="Q20" s="154"/>
      <c r="R20" s="154"/>
      <c r="S20" s="154"/>
      <c r="T20" s="154"/>
      <c r="U20" s="154"/>
      <c r="V20" s="168" t="s">
        <v>7</v>
      </c>
      <c r="W20" s="169"/>
      <c r="X20" s="3"/>
    </row>
    <row r="21" spans="2:24" ht="18.75" customHeight="1">
      <c r="B21" s="110" t="s">
        <v>8</v>
      </c>
      <c r="C21" s="111"/>
      <c r="D21" s="111"/>
      <c r="E21" s="111"/>
      <c r="F21" s="111"/>
      <c r="G21" s="111"/>
      <c r="H21" s="111"/>
      <c r="I21" s="112"/>
      <c r="J21" s="191"/>
      <c r="K21" s="192"/>
      <c r="L21" s="192"/>
      <c r="M21" s="192"/>
      <c r="N21" s="192"/>
      <c r="O21" s="192"/>
      <c r="P21" s="121" t="s">
        <v>29</v>
      </c>
      <c r="Q21" s="121"/>
      <c r="R21" s="121"/>
      <c r="S21" s="7"/>
      <c r="T21" s="7"/>
      <c r="U21" s="7"/>
      <c r="V21" s="7"/>
      <c r="W21" s="8"/>
      <c r="X21" s="3"/>
    </row>
    <row r="22" spans="2:24" ht="18.75" customHeight="1">
      <c r="B22" s="113"/>
      <c r="C22" s="114"/>
      <c r="D22" s="114"/>
      <c r="E22" s="114"/>
      <c r="F22" s="114"/>
      <c r="G22" s="114"/>
      <c r="H22" s="114"/>
      <c r="I22" s="115"/>
      <c r="J22" s="193"/>
      <c r="K22" s="194"/>
      <c r="L22" s="194"/>
      <c r="M22" s="194"/>
      <c r="N22" s="194"/>
      <c r="O22" s="194"/>
      <c r="P22" s="124" t="s">
        <v>30</v>
      </c>
      <c r="Q22" s="124"/>
      <c r="R22" s="124"/>
      <c r="S22" s="125"/>
      <c r="T22" s="126"/>
      <c r="U22" s="126"/>
      <c r="V22" s="126"/>
      <c r="W22" s="9" t="s">
        <v>5</v>
      </c>
      <c r="X22" s="3"/>
    </row>
    <row r="23" spans="2:24" ht="18.75" customHeight="1">
      <c r="B23" s="116"/>
      <c r="C23" s="117"/>
      <c r="D23" s="117"/>
      <c r="E23" s="117"/>
      <c r="F23" s="117"/>
      <c r="G23" s="117"/>
      <c r="H23" s="117"/>
      <c r="I23" s="118"/>
      <c r="J23" s="10"/>
      <c r="K23" s="11"/>
      <c r="L23" s="11"/>
      <c r="M23" s="11"/>
      <c r="N23" s="11"/>
      <c r="O23" s="127"/>
      <c r="P23" s="128"/>
      <c r="Q23" s="12" t="s">
        <v>9</v>
      </c>
      <c r="R23" s="12"/>
      <c r="S23" s="69" t="s">
        <v>10</v>
      </c>
      <c r="T23" s="69"/>
      <c r="U23" s="129"/>
      <c r="V23" s="129"/>
      <c r="W23" s="13" t="s">
        <v>11</v>
      </c>
      <c r="X23" s="3"/>
    </row>
    <row r="24" spans="2:24" ht="12.9" customHeight="1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2:24" ht="18.75" customHeight="1">
      <c r="B25" s="174" t="s">
        <v>12</v>
      </c>
      <c r="C25" s="174"/>
      <c r="D25" s="174"/>
      <c r="E25" s="174"/>
      <c r="F25" s="174"/>
      <c r="G25" s="174"/>
      <c r="H25" s="174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2:24" ht="19.5" customHeight="1">
      <c r="B26" s="65" t="s">
        <v>70</v>
      </c>
      <c r="C26" s="66"/>
      <c r="D26" s="66"/>
      <c r="E26" s="67"/>
      <c r="F26" s="99" t="s">
        <v>75</v>
      </c>
      <c r="G26" s="99"/>
      <c r="H26" s="99"/>
      <c r="I26" s="99"/>
      <c r="J26" s="99"/>
      <c r="K26" s="99"/>
      <c r="L26" s="65" t="s">
        <v>74</v>
      </c>
      <c r="M26" s="67"/>
      <c r="N26" s="65" t="s">
        <v>67</v>
      </c>
      <c r="O26" s="66"/>
      <c r="P26" s="66"/>
      <c r="Q26" s="66"/>
      <c r="R26" s="66"/>
      <c r="S26" s="67"/>
      <c r="T26" s="65" t="s">
        <v>66</v>
      </c>
      <c r="U26" s="66"/>
      <c r="V26" s="66"/>
      <c r="W26" s="67"/>
      <c r="X26" s="3"/>
    </row>
    <row r="27" spans="2:24" ht="19.5" customHeight="1">
      <c r="B27" s="68"/>
      <c r="C27" s="69"/>
      <c r="D27" s="69"/>
      <c r="E27" s="70"/>
      <c r="F27" s="100" t="s">
        <v>13</v>
      </c>
      <c r="G27" s="101"/>
      <c r="H27" s="102"/>
      <c r="I27" s="103" t="s">
        <v>14</v>
      </c>
      <c r="J27" s="104"/>
      <c r="K27" s="105"/>
      <c r="L27" s="68"/>
      <c r="M27" s="70"/>
      <c r="N27" s="68"/>
      <c r="O27" s="69"/>
      <c r="P27" s="69"/>
      <c r="Q27" s="69"/>
      <c r="R27" s="69"/>
      <c r="S27" s="70"/>
      <c r="T27" s="68"/>
      <c r="U27" s="69"/>
      <c r="V27" s="69"/>
      <c r="W27" s="70"/>
      <c r="X27" s="3"/>
    </row>
    <row r="28" spans="2:24" ht="18.75" customHeight="1">
      <c r="B28" s="190"/>
      <c r="C28" s="190"/>
      <c r="D28" s="190"/>
      <c r="E28" s="190"/>
      <c r="F28" s="181"/>
      <c r="G28" s="181"/>
      <c r="H28" s="181"/>
      <c r="I28" s="181"/>
      <c r="J28" s="181"/>
      <c r="K28" s="181"/>
      <c r="L28" s="99"/>
      <c r="M28" s="99"/>
      <c r="N28" s="182"/>
      <c r="O28" s="183"/>
      <c r="P28" s="183"/>
      <c r="Q28" s="183"/>
      <c r="R28" s="183"/>
      <c r="S28" s="184"/>
      <c r="T28" s="189"/>
      <c r="U28" s="189"/>
      <c r="V28" s="189"/>
      <c r="W28" s="189"/>
      <c r="X28" s="3"/>
    </row>
    <row r="29" spans="2:24" ht="18.75" customHeight="1">
      <c r="B29" s="175"/>
      <c r="C29" s="187"/>
      <c r="D29" s="187"/>
      <c r="E29" s="188"/>
      <c r="F29" s="178"/>
      <c r="G29" s="179"/>
      <c r="H29" s="180"/>
      <c r="I29" s="181"/>
      <c r="J29" s="181"/>
      <c r="K29" s="181"/>
      <c r="L29" s="99"/>
      <c r="M29" s="99"/>
      <c r="N29" s="182"/>
      <c r="O29" s="183"/>
      <c r="P29" s="183"/>
      <c r="Q29" s="183"/>
      <c r="R29" s="183"/>
      <c r="S29" s="184"/>
      <c r="T29" s="189"/>
      <c r="U29" s="189"/>
      <c r="V29" s="189"/>
      <c r="W29" s="189"/>
      <c r="X29" s="3"/>
    </row>
    <row r="30" spans="2:24" ht="18.75" customHeight="1">
      <c r="B30" s="175"/>
      <c r="C30" s="187"/>
      <c r="D30" s="187"/>
      <c r="E30" s="188"/>
      <c r="F30" s="178"/>
      <c r="G30" s="179"/>
      <c r="H30" s="180"/>
      <c r="I30" s="181"/>
      <c r="J30" s="181"/>
      <c r="K30" s="181"/>
      <c r="L30" s="99"/>
      <c r="M30" s="99"/>
      <c r="N30" s="182"/>
      <c r="O30" s="183"/>
      <c r="P30" s="183"/>
      <c r="Q30" s="183"/>
      <c r="R30" s="183"/>
      <c r="S30" s="184"/>
      <c r="T30" s="189"/>
      <c r="U30" s="189"/>
      <c r="V30" s="189"/>
      <c r="W30" s="189"/>
      <c r="X30" s="3"/>
    </row>
    <row r="31" spans="2:24" ht="18.75" customHeight="1">
      <c r="B31" s="175"/>
      <c r="C31" s="187"/>
      <c r="D31" s="187"/>
      <c r="E31" s="188"/>
      <c r="F31" s="178"/>
      <c r="G31" s="179"/>
      <c r="H31" s="180"/>
      <c r="I31" s="181"/>
      <c r="J31" s="181"/>
      <c r="K31" s="181"/>
      <c r="L31" s="99"/>
      <c r="M31" s="99"/>
      <c r="N31" s="182"/>
      <c r="O31" s="183"/>
      <c r="P31" s="183"/>
      <c r="Q31" s="183"/>
      <c r="R31" s="183"/>
      <c r="S31" s="184"/>
      <c r="T31" s="189"/>
      <c r="U31" s="189"/>
      <c r="V31" s="189"/>
      <c r="W31" s="189"/>
      <c r="X31" s="3"/>
    </row>
    <row r="32" spans="2:24" ht="18.75" customHeight="1">
      <c r="B32" s="175"/>
      <c r="C32" s="187"/>
      <c r="D32" s="187"/>
      <c r="E32" s="188"/>
      <c r="F32" s="178"/>
      <c r="G32" s="179"/>
      <c r="H32" s="180"/>
      <c r="I32" s="181"/>
      <c r="J32" s="181"/>
      <c r="K32" s="181"/>
      <c r="L32" s="99"/>
      <c r="M32" s="99"/>
      <c r="N32" s="182"/>
      <c r="O32" s="183"/>
      <c r="P32" s="183"/>
      <c r="Q32" s="183"/>
      <c r="R32" s="183"/>
      <c r="S32" s="184"/>
      <c r="T32" s="189"/>
      <c r="U32" s="189"/>
      <c r="V32" s="189"/>
      <c r="W32" s="189"/>
      <c r="X32" s="3"/>
    </row>
    <row r="33" spans="2:24" ht="18.75" customHeight="1">
      <c r="B33" s="175"/>
      <c r="C33" s="187"/>
      <c r="D33" s="187"/>
      <c r="E33" s="188"/>
      <c r="F33" s="178"/>
      <c r="G33" s="179"/>
      <c r="H33" s="180"/>
      <c r="I33" s="181"/>
      <c r="J33" s="181"/>
      <c r="K33" s="181"/>
      <c r="L33" s="99"/>
      <c r="M33" s="99"/>
      <c r="N33" s="182"/>
      <c r="O33" s="183"/>
      <c r="P33" s="183"/>
      <c r="Q33" s="183"/>
      <c r="R33" s="183"/>
      <c r="S33" s="184"/>
      <c r="T33" s="189"/>
      <c r="U33" s="189"/>
      <c r="V33" s="189"/>
      <c r="W33" s="189"/>
      <c r="X33" s="3"/>
    </row>
    <row r="34" spans="2:24" ht="18.75" customHeight="1">
      <c r="B34" s="175"/>
      <c r="C34" s="187"/>
      <c r="D34" s="187"/>
      <c r="E34" s="188"/>
      <c r="F34" s="178"/>
      <c r="G34" s="179"/>
      <c r="H34" s="180"/>
      <c r="I34" s="181"/>
      <c r="J34" s="181"/>
      <c r="K34" s="181"/>
      <c r="L34" s="99"/>
      <c r="M34" s="99"/>
      <c r="N34" s="182"/>
      <c r="O34" s="183"/>
      <c r="P34" s="183"/>
      <c r="Q34" s="183"/>
      <c r="R34" s="183"/>
      <c r="S34" s="184"/>
      <c r="T34" s="189"/>
      <c r="U34" s="189"/>
      <c r="V34" s="189"/>
      <c r="W34" s="189"/>
      <c r="X34" s="3"/>
    </row>
    <row r="35" spans="2:24" ht="18.75" customHeight="1">
      <c r="B35" s="175"/>
      <c r="C35" s="176"/>
      <c r="D35" s="176"/>
      <c r="E35" s="177"/>
      <c r="F35" s="178"/>
      <c r="G35" s="179"/>
      <c r="H35" s="180"/>
      <c r="I35" s="181"/>
      <c r="J35" s="181"/>
      <c r="K35" s="181"/>
      <c r="L35" s="99"/>
      <c r="M35" s="99"/>
      <c r="N35" s="182"/>
      <c r="O35" s="183"/>
      <c r="P35" s="183"/>
      <c r="Q35" s="183"/>
      <c r="R35" s="183"/>
      <c r="S35" s="184"/>
      <c r="T35" s="140"/>
      <c r="U35" s="141"/>
      <c r="V35" s="141"/>
      <c r="W35" s="142"/>
      <c r="X35" s="3"/>
    </row>
    <row r="36" spans="2:24" ht="18.75" customHeight="1">
      <c r="B36" s="175"/>
      <c r="C36" s="176"/>
      <c r="D36" s="176"/>
      <c r="E36" s="177"/>
      <c r="F36" s="178"/>
      <c r="G36" s="179"/>
      <c r="H36" s="180"/>
      <c r="I36" s="181"/>
      <c r="J36" s="181"/>
      <c r="K36" s="181"/>
      <c r="L36" s="99"/>
      <c r="M36" s="99"/>
      <c r="N36" s="182"/>
      <c r="O36" s="183"/>
      <c r="P36" s="183"/>
      <c r="Q36" s="183"/>
      <c r="R36" s="183"/>
      <c r="S36" s="184"/>
      <c r="T36" s="140"/>
      <c r="U36" s="141"/>
      <c r="V36" s="141"/>
      <c r="W36" s="142"/>
      <c r="X36" s="3"/>
    </row>
    <row r="37" spans="2:24" ht="18.75" customHeight="1">
      <c r="B37" s="175"/>
      <c r="C37" s="176"/>
      <c r="D37" s="176"/>
      <c r="E37" s="177"/>
      <c r="F37" s="178"/>
      <c r="G37" s="179"/>
      <c r="H37" s="180"/>
      <c r="I37" s="181"/>
      <c r="J37" s="181"/>
      <c r="K37" s="181"/>
      <c r="L37" s="99"/>
      <c r="M37" s="99"/>
      <c r="N37" s="182"/>
      <c r="O37" s="183"/>
      <c r="P37" s="183"/>
      <c r="Q37" s="183"/>
      <c r="R37" s="183"/>
      <c r="S37" s="184"/>
      <c r="T37" s="140"/>
      <c r="U37" s="141"/>
      <c r="V37" s="141"/>
      <c r="W37" s="142"/>
      <c r="X37" s="3"/>
    </row>
    <row r="38" spans="2:24" ht="18.75" customHeight="1">
      <c r="B38" s="175"/>
      <c r="C38" s="176"/>
      <c r="D38" s="176"/>
      <c r="E38" s="177"/>
      <c r="F38" s="178"/>
      <c r="G38" s="179"/>
      <c r="H38" s="180"/>
      <c r="I38" s="181"/>
      <c r="J38" s="181"/>
      <c r="K38" s="181"/>
      <c r="L38" s="99"/>
      <c r="M38" s="99"/>
      <c r="N38" s="182"/>
      <c r="O38" s="183"/>
      <c r="P38" s="183"/>
      <c r="Q38" s="183"/>
      <c r="R38" s="183"/>
      <c r="S38" s="184"/>
      <c r="T38" s="140"/>
      <c r="U38" s="141"/>
      <c r="V38" s="141"/>
      <c r="W38" s="142"/>
      <c r="X38" s="3"/>
    </row>
    <row r="39" spans="2:24" ht="18.75" customHeight="1">
      <c r="B39" s="175"/>
      <c r="C39" s="176"/>
      <c r="D39" s="176"/>
      <c r="E39" s="177"/>
      <c r="F39" s="178"/>
      <c r="G39" s="179"/>
      <c r="H39" s="180"/>
      <c r="I39" s="181"/>
      <c r="J39" s="181"/>
      <c r="K39" s="181"/>
      <c r="L39" s="99"/>
      <c r="M39" s="99"/>
      <c r="N39" s="182"/>
      <c r="O39" s="183"/>
      <c r="P39" s="183"/>
      <c r="Q39" s="183"/>
      <c r="R39" s="183"/>
      <c r="S39" s="184"/>
      <c r="T39" s="140"/>
      <c r="U39" s="141"/>
      <c r="V39" s="141"/>
      <c r="W39" s="142"/>
      <c r="X39" s="3"/>
    </row>
    <row r="40" spans="2:24" ht="18.75" customHeight="1">
      <c r="B40" s="175"/>
      <c r="C40" s="176"/>
      <c r="D40" s="176"/>
      <c r="E40" s="177"/>
      <c r="F40" s="178"/>
      <c r="G40" s="179"/>
      <c r="H40" s="180"/>
      <c r="I40" s="181"/>
      <c r="J40" s="181"/>
      <c r="K40" s="181"/>
      <c r="L40" s="99"/>
      <c r="M40" s="99"/>
      <c r="N40" s="182"/>
      <c r="O40" s="183"/>
      <c r="P40" s="183"/>
      <c r="Q40" s="183"/>
      <c r="R40" s="183"/>
      <c r="S40" s="184"/>
      <c r="T40" s="140"/>
      <c r="U40" s="185"/>
      <c r="V40" s="185"/>
      <c r="W40" s="186"/>
      <c r="X40" s="3"/>
    </row>
    <row r="41" spans="2:24" ht="18.75" customHeight="1">
      <c r="F41" s="71" t="s">
        <v>15</v>
      </c>
      <c r="G41" s="131"/>
      <c r="H41" s="131"/>
      <c r="I41" s="131"/>
      <c r="J41" s="131"/>
      <c r="K41" s="72"/>
      <c r="L41" s="71"/>
      <c r="M41" s="72"/>
      <c r="N41" s="73"/>
      <c r="O41" s="73"/>
      <c r="P41" s="73"/>
      <c r="Q41" s="73"/>
      <c r="R41" s="73"/>
      <c r="S41" s="73"/>
      <c r="T41" s="74"/>
      <c r="U41" s="74"/>
      <c r="V41" s="74"/>
      <c r="W41" s="75"/>
      <c r="X41" s="3"/>
    </row>
    <row r="42" spans="2:24" ht="18.75" customHeight="1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2:24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</row>
  </sheetData>
  <sheetProtection algorithmName="SHA-512" hashValue="qfjz2toNc3FXMV5EN6C64ucMw+6Vu8IXhq4oplZgoew1VDnQs9HO8UfK8BFrDmNvXhTaRGSg8j5w5/qF0+eRaQ==" saltValue="O38Cjkam1HhXAGkfLW6IAg==" spinCount="100000" sheet="1" selectLockedCells="1" selectUnlockedCells="1"/>
  <mergeCells count="124">
    <mergeCell ref="S5:W5"/>
    <mergeCell ref="B14:I14"/>
    <mergeCell ref="J14:W14"/>
    <mergeCell ref="B15:I15"/>
    <mergeCell ref="J15:W15"/>
    <mergeCell ref="B16:I16"/>
    <mergeCell ref="J16:W16"/>
    <mergeCell ref="I9:N9"/>
    <mergeCell ref="O9:W10"/>
    <mergeCell ref="B11:W11"/>
    <mergeCell ref="B12:W12"/>
    <mergeCell ref="B13:P13"/>
    <mergeCell ref="B17:I18"/>
    <mergeCell ref="J17:O18"/>
    <mergeCell ref="P17:V18"/>
    <mergeCell ref="W17:W18"/>
    <mergeCell ref="B19:I20"/>
    <mergeCell ref="J19:L20"/>
    <mergeCell ref="M19:N20"/>
    <mergeCell ref="O19:O20"/>
    <mergeCell ref="P19:U19"/>
    <mergeCell ref="V19:W19"/>
    <mergeCell ref="P20:U20"/>
    <mergeCell ref="V20:W20"/>
    <mergeCell ref="B21:I23"/>
    <mergeCell ref="J21:O21"/>
    <mergeCell ref="P21:R21"/>
    <mergeCell ref="J22:O22"/>
    <mergeCell ref="P22:R22"/>
    <mergeCell ref="S22:V22"/>
    <mergeCell ref="O23:P23"/>
    <mergeCell ref="S23:T23"/>
    <mergeCell ref="U23:V23"/>
    <mergeCell ref="N26:S27"/>
    <mergeCell ref="B26:E27"/>
    <mergeCell ref="L26:M27"/>
    <mergeCell ref="B25:H25"/>
    <mergeCell ref="F26:K26"/>
    <mergeCell ref="T26:W27"/>
    <mergeCell ref="F27:H27"/>
    <mergeCell ref="I27:K27"/>
    <mergeCell ref="T28:W28"/>
    <mergeCell ref="B29:E29"/>
    <mergeCell ref="F29:H29"/>
    <mergeCell ref="I29:K29"/>
    <mergeCell ref="L29:M29"/>
    <mergeCell ref="N29:S29"/>
    <mergeCell ref="T29:W29"/>
    <mergeCell ref="B28:E28"/>
    <mergeCell ref="F28:H28"/>
    <mergeCell ref="I28:K28"/>
    <mergeCell ref="L28:M28"/>
    <mergeCell ref="N28:S28"/>
    <mergeCell ref="B31:E31"/>
    <mergeCell ref="F31:H31"/>
    <mergeCell ref="I31:K31"/>
    <mergeCell ref="L31:M31"/>
    <mergeCell ref="N31:S31"/>
    <mergeCell ref="T31:W31"/>
    <mergeCell ref="B30:E30"/>
    <mergeCell ref="F30:H30"/>
    <mergeCell ref="I30:K30"/>
    <mergeCell ref="L30:M30"/>
    <mergeCell ref="N30:S30"/>
    <mergeCell ref="T30:W30"/>
    <mergeCell ref="B33:E33"/>
    <mergeCell ref="F33:H33"/>
    <mergeCell ref="I33:K33"/>
    <mergeCell ref="L33:M33"/>
    <mergeCell ref="N33:S33"/>
    <mergeCell ref="T33:W33"/>
    <mergeCell ref="B32:E32"/>
    <mergeCell ref="F32:H32"/>
    <mergeCell ref="I32:K32"/>
    <mergeCell ref="L32:M32"/>
    <mergeCell ref="N32:S32"/>
    <mergeCell ref="T32:W32"/>
    <mergeCell ref="B35:E35"/>
    <mergeCell ref="F35:H35"/>
    <mergeCell ref="I35:K35"/>
    <mergeCell ref="L35:M35"/>
    <mergeCell ref="N35:S35"/>
    <mergeCell ref="T35:W35"/>
    <mergeCell ref="B34:E34"/>
    <mergeCell ref="F34:H34"/>
    <mergeCell ref="I34:K34"/>
    <mergeCell ref="L34:M34"/>
    <mergeCell ref="N34:S34"/>
    <mergeCell ref="T34:W34"/>
    <mergeCell ref="F37:H37"/>
    <mergeCell ref="I37:K37"/>
    <mergeCell ref="L37:M37"/>
    <mergeCell ref="N37:S37"/>
    <mergeCell ref="T37:W37"/>
    <mergeCell ref="B36:E36"/>
    <mergeCell ref="F36:H36"/>
    <mergeCell ref="I36:K36"/>
    <mergeCell ref="L36:M36"/>
    <mergeCell ref="N36:S36"/>
    <mergeCell ref="T36:W36"/>
    <mergeCell ref="A3:X3"/>
    <mergeCell ref="L41:M41"/>
    <mergeCell ref="N41:S41"/>
    <mergeCell ref="T41:W41"/>
    <mergeCell ref="F41:K41"/>
    <mergeCell ref="B40:E40"/>
    <mergeCell ref="F40:H40"/>
    <mergeCell ref="I40:K40"/>
    <mergeCell ref="L40:M40"/>
    <mergeCell ref="N40:S40"/>
    <mergeCell ref="T40:W40"/>
    <mergeCell ref="B39:E39"/>
    <mergeCell ref="F39:H39"/>
    <mergeCell ref="I39:K39"/>
    <mergeCell ref="L39:M39"/>
    <mergeCell ref="N39:S39"/>
    <mergeCell ref="T39:W39"/>
    <mergeCell ref="B38:E38"/>
    <mergeCell ref="F38:H38"/>
    <mergeCell ref="I38:K38"/>
    <mergeCell ref="L38:M38"/>
    <mergeCell ref="N38:S38"/>
    <mergeCell ref="T38:W38"/>
    <mergeCell ref="B37:E37"/>
  </mergeCells>
  <phoneticPr fontId="5"/>
  <conditionalFormatting sqref="B28:E28">
    <cfRule type="expression" dxfId="2" priority="6">
      <formula>AND($I$28&lt;&gt;"",$B$28="")</formula>
    </cfRule>
  </conditionalFormatting>
  <conditionalFormatting sqref="B29:E29">
    <cfRule type="expression" dxfId="1" priority="5">
      <formula>AND($I$29&lt;&gt;"",$B$29="")</formula>
    </cfRule>
  </conditionalFormatting>
  <conditionalFormatting sqref="B30:E40">
    <cfRule type="expression" dxfId="0" priority="4">
      <formula>AND(I30&lt;&gt;"",B30="")</formula>
    </cfRule>
  </conditionalFormatting>
  <dataValidations count="1">
    <dataValidation type="list" allowBlank="1" showInputMessage="1" sqref="R5" xr:uid="{001B62EE-33DE-4B6F-96FC-8A60CC1CF8DC}">
      <formula1>#REF!</formula1>
    </dataValidation>
  </dataValidations>
  <printOptions horizontalCentered="1"/>
  <pageMargins left="3.937007874015748E-2" right="3.937007874015748E-2" top="0.78740157480314965" bottom="0.59055118110236227" header="0.31496062992125984" footer="0.31496062992125984"/>
  <pageSetup paperSize="9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p I V e W Q b h B 9 W o A A A A + Q A A A B I A H A B D b 2 5 m a W c v U G F j a 2 F n Z S 5 4 b W w g o h g A K K A U A A A A A A A A A A A A A A A A A A A A A A A A A A A A h Y / R C o I w G I V f R X b v t l Z E y u + 8 6 C 4 S h C C 6 H X P p S m e 4 2 X y 3 L n q k X i G h r O 6 6 P I f v g 3 M e t z u k Q 1 M H V 9 V Z 3 Z o E z T B F g T K y L b Q p E 9 S 7 Y 7 h C K Y d c y L M o V T D C x s a D 1 Q m q n L v E h H j v s Z / j t i s J o 3 R G D t l 2 J y v V i F A b 6 4 S R C n 2 s 4 r + F O O x f Y z j D 0 Q I v G Y s w H R E g U w + Z N l + G j Z M x B f J T w r q v X d 8 p f h L h J g c y R S D v G / w J U E s D B B Q A A g A I A K S F X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k h V 5 Z K I p H u A 4 A A A A R A A A A E w A c A E Z v c m 1 1 b G F z L 1 N l Y 3 R p b 2 4 x L m 0 g o h g A K K A U A A A A A A A A A A A A A A A A A A A A A A A A A A A A K 0 5 N L s n M z 1 M I h t C G 1 g B Q S w E C L Q A U A A I A C A C k h V 5 Z B u E H 1 a g A A A D 5 A A A A E g A A A A A A A A A A A A A A A A A A A A A A Q 2 9 u Z m l n L 1 B h Y 2 t h Z 2 U u e G 1 s U E s B A i 0 A F A A C A A g A p I V e W Q / K 6 a u k A A A A 6 Q A A A B M A A A A A A A A A A A A A A A A A 9 A A A A F t D b 2 5 0 Z W 5 0 X 1 R 5 c G V z X S 5 4 b W x Q S w E C L Q A U A A I A C A C k h V 5 Z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a 5 A i M H L 7 X 0 q U 6 N w 9 / e K U c w A A A A A C A A A A A A A D Z g A A w A A A A B A A A A A u B p W 5 W S 4 j D k S B 1 b J j N R d K A A A A A A S A A A C g A A A A E A A A A D Y j v t T h N q W j Q N O z u C M C 0 B F Q A A A A Y c c k p W j G D U J N 9 R 3 v P M K / W h W X U b T A d V k Q K C y G j m 6 e N k 4 e h X m 0 8 x l g p 2 v n w I s Y 2 C Y S s O G n J U t W u s p W E + A M s o I e v z V M G a X I D I j B z I Y k i h h Z S 1 o U A A A A X D f o s A H F O v 1 Q W o C u P d n x R S L b f F k = < / D a t a M a s h u p > 
</file>

<file path=customXml/itemProps1.xml><?xml version="1.0" encoding="utf-8"?>
<ds:datastoreItem xmlns:ds="http://schemas.openxmlformats.org/officeDocument/2006/customXml" ds:itemID="{49173A9D-AED5-4307-9E19-C90BE180C94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黄色セルを手入力</vt:lpstr>
      <vt:lpstr>手書き用（様式印刷用）</vt:lpstr>
      <vt:lpstr>黄色セルを手入力!Print_Area</vt:lpstr>
      <vt:lpstr>'手書き用（様式印刷用）'!Print_Area</vt:lpstr>
    </vt:vector>
  </TitlesOfParts>
  <Manager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濱田　端人</cp:lastModifiedBy>
  <cp:lastPrinted>2025-12-11T00:41:46Z</cp:lastPrinted>
  <dcterms:created xsi:type="dcterms:W3CDTF">2006-04-10T23:41:25Z</dcterms:created>
  <dcterms:modified xsi:type="dcterms:W3CDTF">2026-03-10T02:10:34Z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1041-10.8.0.5727</vt:lpwstr>
  </property>
</Properties>
</file>